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tL\Desktop\DOKLADY K AKCÍM\2021\12 - Oprava trati v úseku Beroun Závodí - Hýskov\Soutěž\"/>
    </mc:Choice>
  </mc:AlternateContent>
  <bookViews>
    <workbookView xWindow="0" yWindow="0" windowWidth="20490" windowHeight="7155"/>
  </bookViews>
  <sheets>
    <sheet name="Rekapitulace stavby" sheetId="1" r:id="rId1"/>
    <sheet name="SO 01 - Beroun Závodí - H..." sheetId="2" r:id="rId2"/>
    <sheet name="SO 02 - žst. Beroun Závodí" sheetId="3" r:id="rId3"/>
    <sheet name="SO 03 - žst. Hýskov" sheetId="4" r:id="rId4"/>
    <sheet name="SO 04 - P2314" sheetId="5" r:id="rId5"/>
    <sheet name="SO 05 - P2315" sheetId="6" r:id="rId6"/>
    <sheet name="SO 06 - P2316" sheetId="7" r:id="rId7"/>
    <sheet name="SO 07 - P2317" sheetId="8" r:id="rId8"/>
    <sheet name="SO 08 - P2318" sheetId="9" r:id="rId9"/>
    <sheet name="SO 09 - Zabezpečovací zař..." sheetId="10" r:id="rId10"/>
    <sheet name="SO 10 - Výřez vegetace" sheetId="11" r:id="rId11"/>
    <sheet name="SO 11 - VRN" sheetId="12" r:id="rId12"/>
    <sheet name="PS 01 - Beroun Závodí - z..." sheetId="13" r:id="rId13"/>
    <sheet name="PS 02 - Beroun Závodí - s..." sheetId="14" r:id="rId14"/>
  </sheets>
  <definedNames>
    <definedName name="_xlnm._FilterDatabase" localSheetId="12" hidden="1">'PS 01 - Beroun Závodí - z...'!$C$127:$K$194</definedName>
    <definedName name="_xlnm._FilterDatabase" localSheetId="13" hidden="1">'PS 02 - Beroun Závodí - s...'!$C$131:$K$235</definedName>
    <definedName name="_xlnm._FilterDatabase" localSheetId="1" hidden="1">'SO 01 - Beroun Závodí - H...'!$C$120:$K$424</definedName>
    <definedName name="_xlnm._FilterDatabase" localSheetId="2" hidden="1">'SO 02 - žst. Beroun Závodí'!$C$120:$K$603</definedName>
    <definedName name="_xlnm._FilterDatabase" localSheetId="3" hidden="1">'SO 03 - žst. Hýskov'!$C$120:$K$561</definedName>
    <definedName name="_xlnm._FilterDatabase" localSheetId="4" hidden="1">'SO 04 - P2314'!$C$120:$K$230</definedName>
    <definedName name="_xlnm._FilterDatabase" localSheetId="5" hidden="1">'SO 05 - P2315'!$C$120:$K$250</definedName>
    <definedName name="_xlnm._FilterDatabase" localSheetId="6" hidden="1">'SO 06 - P2316'!$C$120:$K$215</definedName>
    <definedName name="_xlnm._FilterDatabase" localSheetId="7" hidden="1">'SO 07 - P2317'!$C$120:$K$218</definedName>
    <definedName name="_xlnm._FilterDatabase" localSheetId="8" hidden="1">'SO 08 - P2318'!$C$120:$K$240</definedName>
    <definedName name="_xlnm._FilterDatabase" localSheetId="9" hidden="1">'SO 09 - Zabezpečovací zař...'!$C$117:$K$172</definedName>
    <definedName name="_xlnm._FilterDatabase" localSheetId="10" hidden="1">'SO 10 - Výřez vegetace'!$C$116:$K$148</definedName>
    <definedName name="_xlnm._FilterDatabase" localSheetId="11" hidden="1">'SO 11 - VRN'!$C$116:$K$176</definedName>
    <definedName name="_xlnm.Print_Titles" localSheetId="12">'PS 01 - Beroun Závodí - z...'!$127:$127</definedName>
    <definedName name="_xlnm.Print_Titles" localSheetId="13">'PS 02 - Beroun Závodí - s...'!$131:$131</definedName>
    <definedName name="_xlnm.Print_Titles" localSheetId="0">'Rekapitulace stavby'!$92:$92</definedName>
    <definedName name="_xlnm.Print_Titles" localSheetId="1">'SO 01 - Beroun Závodí - H...'!$120:$120</definedName>
    <definedName name="_xlnm.Print_Titles" localSheetId="2">'SO 02 - žst. Beroun Závodí'!$120:$120</definedName>
    <definedName name="_xlnm.Print_Titles" localSheetId="3">'SO 03 - žst. Hýskov'!$120:$120</definedName>
    <definedName name="_xlnm.Print_Titles" localSheetId="4">'SO 04 - P2314'!$120:$120</definedName>
    <definedName name="_xlnm.Print_Titles" localSheetId="5">'SO 05 - P2315'!$120:$120</definedName>
    <definedName name="_xlnm.Print_Titles" localSheetId="6">'SO 06 - P2316'!$120:$120</definedName>
    <definedName name="_xlnm.Print_Titles" localSheetId="7">'SO 07 - P2317'!$120:$120</definedName>
    <definedName name="_xlnm.Print_Titles" localSheetId="8">'SO 08 - P2318'!$120:$120</definedName>
    <definedName name="_xlnm.Print_Titles" localSheetId="9">'SO 09 - Zabezpečovací zař...'!$117:$117</definedName>
    <definedName name="_xlnm.Print_Titles" localSheetId="10">'SO 10 - Výřez vegetace'!$116:$116</definedName>
    <definedName name="_xlnm.Print_Titles" localSheetId="11">'SO 11 - VRN'!$116:$116</definedName>
    <definedName name="_xlnm.Print_Area" localSheetId="12">'PS 01 - Beroun Závodí - z...'!$C$113:$K$194</definedName>
    <definedName name="_xlnm.Print_Area" localSheetId="13">'PS 02 - Beroun Závodí - s...'!$C$117:$K$235</definedName>
    <definedName name="_xlnm.Print_Area" localSheetId="0">'Rekapitulace stavby'!$D$4:$AO$76,'Rekapitulace stavby'!$C$82:$AQ$109</definedName>
    <definedName name="_xlnm.Print_Area" localSheetId="1">'SO 01 - Beroun Závodí - H...'!$C$108:$K$424</definedName>
    <definedName name="_xlnm.Print_Area" localSheetId="2">'SO 02 - žst. Beroun Závodí'!$C$108:$K$603</definedName>
    <definedName name="_xlnm.Print_Area" localSheetId="3">'SO 03 - žst. Hýskov'!$C$108:$K$561</definedName>
    <definedName name="_xlnm.Print_Area" localSheetId="4">'SO 04 - P2314'!$C$108:$K$230</definedName>
    <definedName name="_xlnm.Print_Area" localSheetId="5">'SO 05 - P2315'!$C$108:$K$250</definedName>
    <definedName name="_xlnm.Print_Area" localSheetId="6">'SO 06 - P2316'!$C$108:$K$215</definedName>
    <definedName name="_xlnm.Print_Area" localSheetId="7">'SO 07 - P2317'!$C$108:$K$218</definedName>
    <definedName name="_xlnm.Print_Area" localSheetId="8">'SO 08 - P2318'!$C$108:$K$240</definedName>
    <definedName name="_xlnm.Print_Area" localSheetId="9">'SO 09 - Zabezpečovací zař...'!$C$105:$K$172</definedName>
    <definedName name="_xlnm.Print_Area" localSheetId="10">'SO 10 - Výřez vegetace'!$C$104:$K$148</definedName>
    <definedName name="_xlnm.Print_Area" localSheetId="11">'SO 11 - VRN'!$C$104:$K$176</definedName>
  </definedNames>
  <calcPr calcId="162913"/>
</workbook>
</file>

<file path=xl/calcChain.xml><?xml version="1.0" encoding="utf-8"?>
<calcChain xmlns="http://schemas.openxmlformats.org/spreadsheetml/2006/main">
  <c r="J39" i="14" l="1"/>
  <c r="J38" i="14"/>
  <c r="AY108" i="1"/>
  <c r="J37" i="14"/>
  <c r="AX108" i="1" s="1"/>
  <c r="BI234" i="14"/>
  <c r="BH234" i="14"/>
  <c r="BG234" i="14"/>
  <c r="BF234" i="14"/>
  <c r="T234" i="14"/>
  <c r="T233" i="14"/>
  <c r="R234" i="14"/>
  <c r="R233" i="14" s="1"/>
  <c r="P234" i="14"/>
  <c r="P233" i="14"/>
  <c r="BI231" i="14"/>
  <c r="BH231" i="14"/>
  <c r="BG231" i="14"/>
  <c r="BF231" i="14"/>
  <c r="T231" i="14"/>
  <c r="T230" i="14" s="1"/>
  <c r="T229" i="14" s="1"/>
  <c r="R231" i="14"/>
  <c r="R230" i="14"/>
  <c r="R229" i="14" s="1"/>
  <c r="P231" i="14"/>
  <c r="P230" i="14"/>
  <c r="P229" i="14"/>
  <c r="BI227" i="14"/>
  <c r="BH227" i="14"/>
  <c r="BG227" i="14"/>
  <c r="BF227" i="14"/>
  <c r="T227" i="14"/>
  <c r="T226" i="14"/>
  <c r="R227" i="14"/>
  <c r="R226" i="14"/>
  <c r="P227" i="14"/>
  <c r="P226" i="14"/>
  <c r="BI224" i="14"/>
  <c r="BH224" i="14"/>
  <c r="BG224" i="14"/>
  <c r="BF224" i="14"/>
  <c r="T224" i="14"/>
  <c r="R224" i="14"/>
  <c r="P224" i="14"/>
  <c r="BI222" i="14"/>
  <c r="BH222" i="14"/>
  <c r="BG222" i="14"/>
  <c r="BF222" i="14"/>
  <c r="T222" i="14"/>
  <c r="R222" i="14"/>
  <c r="P222" i="14"/>
  <c r="BI220" i="14"/>
  <c r="BH220" i="14"/>
  <c r="BG220" i="14"/>
  <c r="BF220" i="14"/>
  <c r="T220" i="14"/>
  <c r="R220" i="14"/>
  <c r="P220" i="14"/>
  <c r="BI218" i="14"/>
  <c r="BH218" i="14"/>
  <c r="BG218" i="14"/>
  <c r="BF218" i="14"/>
  <c r="T218" i="14"/>
  <c r="R218" i="14"/>
  <c r="P218" i="14"/>
  <c r="BI215" i="14"/>
  <c r="BH215" i="14"/>
  <c r="BG215" i="14"/>
  <c r="BF215" i="14"/>
  <c r="T215" i="14"/>
  <c r="T214" i="14"/>
  <c r="R215" i="14"/>
  <c r="R214" i="14" s="1"/>
  <c r="P215" i="14"/>
  <c r="P214" i="14"/>
  <c r="BI211" i="14"/>
  <c r="BH211" i="14"/>
  <c r="BG211" i="14"/>
  <c r="BF211" i="14"/>
  <c r="T211" i="14"/>
  <c r="R211" i="14"/>
  <c r="P211" i="14"/>
  <c r="BI209" i="14"/>
  <c r="BH209" i="14"/>
  <c r="BG209" i="14"/>
  <c r="BF209" i="14"/>
  <c r="T209" i="14"/>
  <c r="R209" i="14"/>
  <c r="P209" i="14"/>
  <c r="BI207" i="14"/>
  <c r="BH207" i="14"/>
  <c r="BG207" i="14"/>
  <c r="BF207" i="14"/>
  <c r="T207" i="14"/>
  <c r="R207" i="14"/>
  <c r="P207" i="14"/>
  <c r="BI205" i="14"/>
  <c r="BH205" i="14"/>
  <c r="BG205" i="14"/>
  <c r="BF205" i="14"/>
  <c r="T205" i="14"/>
  <c r="R205" i="14"/>
  <c r="P205" i="14"/>
  <c r="BI203" i="14"/>
  <c r="BH203" i="14"/>
  <c r="BG203" i="14"/>
  <c r="BF203" i="14"/>
  <c r="T203" i="14"/>
  <c r="R203" i="14"/>
  <c r="P203" i="14"/>
  <c r="BI201" i="14"/>
  <c r="BH201" i="14"/>
  <c r="BG201" i="14"/>
  <c r="BF201" i="14"/>
  <c r="T201" i="14"/>
  <c r="R201" i="14"/>
  <c r="P201" i="14"/>
  <c r="BI198" i="14"/>
  <c r="BH198" i="14"/>
  <c r="BG198" i="14"/>
  <c r="BF198" i="14"/>
  <c r="T198" i="14"/>
  <c r="R198" i="14"/>
  <c r="P198" i="14"/>
  <c r="BI196" i="14"/>
  <c r="BH196" i="14"/>
  <c r="BG196" i="14"/>
  <c r="BF196" i="14"/>
  <c r="T196" i="14"/>
  <c r="R196" i="14"/>
  <c r="P196" i="14"/>
  <c r="BI194" i="14"/>
  <c r="BH194" i="14"/>
  <c r="BG194" i="14"/>
  <c r="BF194" i="14"/>
  <c r="T194" i="14"/>
  <c r="R194" i="14"/>
  <c r="P194" i="14"/>
  <c r="BI192" i="14"/>
  <c r="BH192" i="14"/>
  <c r="BG192" i="14"/>
  <c r="BF192" i="14"/>
  <c r="T192" i="14"/>
  <c r="R192" i="14"/>
  <c r="P192" i="14"/>
  <c r="BI190" i="14"/>
  <c r="BH190" i="14"/>
  <c r="BG190" i="14"/>
  <c r="BF190" i="14"/>
  <c r="T190" i="14"/>
  <c r="R190" i="14"/>
  <c r="P190" i="14"/>
  <c r="BI188" i="14"/>
  <c r="BH188" i="14"/>
  <c r="BG188" i="14"/>
  <c r="BF188" i="14"/>
  <c r="T188" i="14"/>
  <c r="R188" i="14"/>
  <c r="P188" i="14"/>
  <c r="BI185" i="14"/>
  <c r="BH185" i="14"/>
  <c r="BG185" i="14"/>
  <c r="BF185" i="14"/>
  <c r="T185" i="14"/>
  <c r="R185" i="14"/>
  <c r="P185" i="14"/>
  <c r="BI183" i="14"/>
  <c r="BH183" i="14"/>
  <c r="BG183" i="14"/>
  <c r="BF183" i="14"/>
  <c r="T183" i="14"/>
  <c r="R183" i="14"/>
  <c r="P183" i="14"/>
  <c r="BI181" i="14"/>
  <c r="BH181" i="14"/>
  <c r="BG181" i="14"/>
  <c r="BF181" i="14"/>
  <c r="T181" i="14"/>
  <c r="R181" i="14"/>
  <c r="P181" i="14"/>
  <c r="BI179" i="14"/>
  <c r="BH179" i="14"/>
  <c r="BG179" i="14"/>
  <c r="BF179" i="14"/>
  <c r="T179" i="14"/>
  <c r="R179" i="14"/>
  <c r="P179" i="14"/>
  <c r="BI177" i="14"/>
  <c r="BH177" i="14"/>
  <c r="BG177" i="14"/>
  <c r="BF177" i="14"/>
  <c r="T177" i="14"/>
  <c r="R177" i="14"/>
  <c r="P177" i="14"/>
  <c r="BI175" i="14"/>
  <c r="BH175" i="14"/>
  <c r="BG175" i="14"/>
  <c r="BF175" i="14"/>
  <c r="T175" i="14"/>
  <c r="R175" i="14"/>
  <c r="P175" i="14"/>
  <c r="BI173" i="14"/>
  <c r="BH173" i="14"/>
  <c r="BG173" i="14"/>
  <c r="BF173" i="14"/>
  <c r="T173" i="14"/>
  <c r="R173" i="14"/>
  <c r="P173" i="14"/>
  <c r="BI171" i="14"/>
  <c r="BH171" i="14"/>
  <c r="BG171" i="14"/>
  <c r="BF171" i="14"/>
  <c r="T171" i="14"/>
  <c r="R171" i="14"/>
  <c r="P171" i="14"/>
  <c r="BI169" i="14"/>
  <c r="BH169" i="14"/>
  <c r="BG169" i="14"/>
  <c r="BF169" i="14"/>
  <c r="T169" i="14"/>
  <c r="R169" i="14"/>
  <c r="P169" i="14"/>
  <c r="BI167" i="14"/>
  <c r="BH167" i="14"/>
  <c r="BG167" i="14"/>
  <c r="BF167" i="14"/>
  <c r="T167" i="14"/>
  <c r="R167" i="14"/>
  <c r="P167" i="14"/>
  <c r="BI165" i="14"/>
  <c r="BH165" i="14"/>
  <c r="BG165" i="14"/>
  <c r="BF165" i="14"/>
  <c r="T165" i="14"/>
  <c r="R165" i="14"/>
  <c r="P165" i="14"/>
  <c r="BI162" i="14"/>
  <c r="BH162" i="14"/>
  <c r="BG162" i="14"/>
  <c r="BF162" i="14"/>
  <c r="T162" i="14"/>
  <c r="R162" i="14"/>
  <c r="P162" i="14"/>
  <c r="BI160" i="14"/>
  <c r="BH160" i="14"/>
  <c r="BG160" i="14"/>
  <c r="BF160" i="14"/>
  <c r="T160" i="14"/>
  <c r="R160" i="14"/>
  <c r="P160" i="14"/>
  <c r="BI158" i="14"/>
  <c r="BH158" i="14"/>
  <c r="BG158" i="14"/>
  <c r="BF158" i="14"/>
  <c r="T158" i="14"/>
  <c r="R158" i="14"/>
  <c r="P158" i="14"/>
  <c r="BI156" i="14"/>
  <c r="BH156" i="14"/>
  <c r="BG156" i="14"/>
  <c r="BF156" i="14"/>
  <c r="T156" i="14"/>
  <c r="R156" i="14"/>
  <c r="P156" i="14"/>
  <c r="BI153" i="14"/>
  <c r="BH153" i="14"/>
  <c r="BG153" i="14"/>
  <c r="BF153" i="14"/>
  <c r="T153" i="14"/>
  <c r="R153" i="14"/>
  <c r="P153" i="14"/>
  <c r="BI151" i="14"/>
  <c r="BH151" i="14"/>
  <c r="BG151" i="14"/>
  <c r="BF151" i="14"/>
  <c r="T151" i="14"/>
  <c r="R151" i="14"/>
  <c r="P151" i="14"/>
  <c r="BI149" i="14"/>
  <c r="BH149" i="14"/>
  <c r="BG149" i="14"/>
  <c r="BF149" i="14"/>
  <c r="T149" i="14"/>
  <c r="R149" i="14"/>
  <c r="P149" i="14"/>
  <c r="BI147" i="14"/>
  <c r="BH147" i="14"/>
  <c r="BG147" i="14"/>
  <c r="BF147" i="14"/>
  <c r="T147" i="14"/>
  <c r="R147" i="14"/>
  <c r="P147" i="14"/>
  <c r="BI145" i="14"/>
  <c r="BH145" i="14"/>
  <c r="BG145" i="14"/>
  <c r="BF145" i="14"/>
  <c r="T145" i="14"/>
  <c r="R145" i="14"/>
  <c r="P145" i="14"/>
  <c r="BI143" i="14"/>
  <c r="BH143" i="14"/>
  <c r="BG143" i="14"/>
  <c r="BF143" i="14"/>
  <c r="T143" i="14"/>
  <c r="R143" i="14"/>
  <c r="P143" i="14"/>
  <c r="BI141" i="14"/>
  <c r="BH141" i="14"/>
  <c r="BG141" i="14"/>
  <c r="BF141" i="14"/>
  <c r="T141" i="14"/>
  <c r="R141" i="14"/>
  <c r="P141" i="14"/>
  <c r="BI139" i="14"/>
  <c r="BH139" i="14"/>
  <c r="BG139" i="14"/>
  <c r="BF139" i="14"/>
  <c r="T139" i="14"/>
  <c r="R139" i="14"/>
  <c r="P139" i="14"/>
  <c r="BI137" i="14"/>
  <c r="BH137" i="14"/>
  <c r="BG137" i="14"/>
  <c r="BF137" i="14"/>
  <c r="T137" i="14"/>
  <c r="R137" i="14"/>
  <c r="P137" i="14"/>
  <c r="BI135" i="14"/>
  <c r="BH135" i="14"/>
  <c r="BG135" i="14"/>
  <c r="BF135" i="14"/>
  <c r="T135" i="14"/>
  <c r="R135" i="14"/>
  <c r="P135" i="14"/>
  <c r="J129" i="14"/>
  <c r="J128" i="14"/>
  <c r="F128" i="14"/>
  <c r="F126" i="14"/>
  <c r="E124" i="14"/>
  <c r="J94" i="14"/>
  <c r="J93" i="14"/>
  <c r="F93" i="14"/>
  <c r="F91" i="14"/>
  <c r="E89" i="14"/>
  <c r="J20" i="14"/>
  <c r="E20" i="14"/>
  <c r="F94" i="14"/>
  <c r="J19" i="14"/>
  <c r="J14" i="14"/>
  <c r="J126" i="14"/>
  <c r="E7" i="14"/>
  <c r="E120" i="14" s="1"/>
  <c r="J39" i="13"/>
  <c r="J38" i="13"/>
  <c r="AY107" i="1"/>
  <c r="J37" i="13"/>
  <c r="AX107" i="1"/>
  <c r="BI193" i="13"/>
  <c r="BH193" i="13"/>
  <c r="BG193" i="13"/>
  <c r="BF193" i="13"/>
  <c r="T193" i="13"/>
  <c r="T192" i="13"/>
  <c r="T188" i="13" s="1"/>
  <c r="R193" i="13"/>
  <c r="R192" i="13"/>
  <c r="P193" i="13"/>
  <c r="P192" i="13"/>
  <c r="BI190" i="13"/>
  <c r="BH190" i="13"/>
  <c r="BG190" i="13"/>
  <c r="BF190" i="13"/>
  <c r="T190" i="13"/>
  <c r="T189" i="13"/>
  <c r="R190" i="13"/>
  <c r="R189" i="13" s="1"/>
  <c r="R188" i="13" s="1"/>
  <c r="P190" i="13"/>
  <c r="P189" i="13"/>
  <c r="P188" i="13" s="1"/>
  <c r="BI186" i="13"/>
  <c r="BH186" i="13"/>
  <c r="BG186" i="13"/>
  <c r="BF186" i="13"/>
  <c r="T186" i="13"/>
  <c r="R186" i="13"/>
  <c r="P186" i="13"/>
  <c r="BI184" i="13"/>
  <c r="BH184" i="13"/>
  <c r="BG184" i="13"/>
  <c r="BF184" i="13"/>
  <c r="T184" i="13"/>
  <c r="R184" i="13"/>
  <c r="P184" i="13"/>
  <c r="BI182" i="13"/>
  <c r="BH182" i="13"/>
  <c r="BG182" i="13"/>
  <c r="BF182" i="13"/>
  <c r="T182" i="13"/>
  <c r="R182" i="13"/>
  <c r="P182" i="13"/>
  <c r="BI180" i="13"/>
  <c r="BH180" i="13"/>
  <c r="BG180" i="13"/>
  <c r="BF180" i="13"/>
  <c r="T180" i="13"/>
  <c r="R180" i="13"/>
  <c r="P180" i="13"/>
  <c r="BI178" i="13"/>
  <c r="BH178" i="13"/>
  <c r="BG178" i="13"/>
  <c r="BF178" i="13"/>
  <c r="T178" i="13"/>
  <c r="R178" i="13"/>
  <c r="P178" i="13"/>
  <c r="BI176" i="13"/>
  <c r="BH176" i="13"/>
  <c r="BG176" i="13"/>
  <c r="BF176" i="13"/>
  <c r="T176" i="13"/>
  <c r="R176" i="13"/>
  <c r="P176" i="13"/>
  <c r="BI174" i="13"/>
  <c r="BH174" i="13"/>
  <c r="BG174" i="13"/>
  <c r="BF174" i="13"/>
  <c r="T174" i="13"/>
  <c r="R174" i="13"/>
  <c r="P174" i="13"/>
  <c r="BI172" i="13"/>
  <c r="BH172" i="13"/>
  <c r="BG172" i="13"/>
  <c r="BF172" i="13"/>
  <c r="T172" i="13"/>
  <c r="R172" i="13"/>
  <c r="P172" i="13"/>
  <c r="BI170" i="13"/>
  <c r="BH170" i="13"/>
  <c r="BG170" i="13"/>
  <c r="BF170" i="13"/>
  <c r="T170" i="13"/>
  <c r="R170" i="13"/>
  <c r="P170" i="13"/>
  <c r="BI168" i="13"/>
  <c r="BH168" i="13"/>
  <c r="BG168" i="13"/>
  <c r="BF168" i="13"/>
  <c r="T168" i="13"/>
  <c r="R168" i="13"/>
  <c r="P168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59" i="13"/>
  <c r="BH159" i="13"/>
  <c r="BG159" i="13"/>
  <c r="BF159" i="13"/>
  <c r="T159" i="13"/>
  <c r="R159" i="13"/>
  <c r="P159" i="13"/>
  <c r="BI156" i="13"/>
  <c r="BH156" i="13"/>
  <c r="BG156" i="13"/>
  <c r="BF156" i="13"/>
  <c r="T156" i="13"/>
  <c r="R156" i="13"/>
  <c r="P156" i="13"/>
  <c r="BI154" i="13"/>
  <c r="BH154" i="13"/>
  <c r="BG154" i="13"/>
  <c r="BF154" i="13"/>
  <c r="T154" i="13"/>
  <c r="R154" i="13"/>
  <c r="P154" i="13"/>
  <c r="BI152" i="13"/>
  <c r="BH152" i="13"/>
  <c r="BG152" i="13"/>
  <c r="BF152" i="13"/>
  <c r="T152" i="13"/>
  <c r="R152" i="13"/>
  <c r="P152" i="13"/>
  <c r="BI150" i="13"/>
  <c r="BH150" i="13"/>
  <c r="BG150" i="13"/>
  <c r="BF150" i="13"/>
  <c r="T150" i="13"/>
  <c r="R150" i="13"/>
  <c r="P150" i="13"/>
  <c r="BI148" i="13"/>
  <c r="BH148" i="13"/>
  <c r="BG148" i="13"/>
  <c r="BF148" i="13"/>
  <c r="T148" i="13"/>
  <c r="R148" i="13"/>
  <c r="P148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1" i="13"/>
  <c r="BH141" i="13"/>
  <c r="BG141" i="13"/>
  <c r="BF141" i="13"/>
  <c r="T141" i="13"/>
  <c r="R141" i="13"/>
  <c r="P141" i="13"/>
  <c r="BI139" i="13"/>
  <c r="BH139" i="13"/>
  <c r="BG139" i="13"/>
  <c r="BF139" i="13"/>
  <c r="T139" i="13"/>
  <c r="R139" i="13"/>
  <c r="P139" i="13"/>
  <c r="BI137" i="13"/>
  <c r="BH137" i="13"/>
  <c r="BG137" i="13"/>
  <c r="BF137" i="13"/>
  <c r="T137" i="13"/>
  <c r="R137" i="13"/>
  <c r="P137" i="13"/>
  <c r="BI135" i="13"/>
  <c r="BH135" i="13"/>
  <c r="BG135" i="13"/>
  <c r="BF135" i="13"/>
  <c r="T135" i="13"/>
  <c r="R135" i="13"/>
  <c r="P135" i="13"/>
  <c r="BI133" i="13"/>
  <c r="BH133" i="13"/>
  <c r="BG133" i="13"/>
  <c r="BF133" i="13"/>
  <c r="T133" i="13"/>
  <c r="R133" i="13"/>
  <c r="P133" i="13"/>
  <c r="BI131" i="13"/>
  <c r="BH131" i="13"/>
  <c r="BG131" i="13"/>
  <c r="BF131" i="13"/>
  <c r="T131" i="13"/>
  <c r="R131" i="13"/>
  <c r="P131" i="13"/>
  <c r="J125" i="13"/>
  <c r="J124" i="13"/>
  <c r="F124" i="13"/>
  <c r="F122" i="13"/>
  <c r="E120" i="13"/>
  <c r="J94" i="13"/>
  <c r="J93" i="13"/>
  <c r="F93" i="13"/>
  <c r="F91" i="13"/>
  <c r="E89" i="13"/>
  <c r="J20" i="13"/>
  <c r="E20" i="13"/>
  <c r="F125" i="13"/>
  <c r="J19" i="13"/>
  <c r="J14" i="13"/>
  <c r="J91" i="13"/>
  <c r="E7" i="13"/>
  <c r="E116" i="13"/>
  <c r="J37" i="12"/>
  <c r="J36" i="12"/>
  <c r="AY105" i="1"/>
  <c r="J35" i="12"/>
  <c r="AX105" i="1" s="1"/>
  <c r="BI172" i="12"/>
  <c r="BH172" i="12"/>
  <c r="BG172" i="12"/>
  <c r="BF172" i="12"/>
  <c r="T172" i="12"/>
  <c r="R172" i="12"/>
  <c r="P172" i="12"/>
  <c r="BI167" i="12"/>
  <c r="BH167" i="12"/>
  <c r="BG167" i="12"/>
  <c r="BF167" i="12"/>
  <c r="T167" i="12"/>
  <c r="R167" i="12"/>
  <c r="P167" i="12"/>
  <c r="BI162" i="12"/>
  <c r="BH162" i="12"/>
  <c r="BG162" i="12"/>
  <c r="BF162" i="12"/>
  <c r="T162" i="12"/>
  <c r="R162" i="12"/>
  <c r="P162" i="12"/>
  <c r="BI157" i="12"/>
  <c r="BH157" i="12"/>
  <c r="BG157" i="12"/>
  <c r="BF157" i="12"/>
  <c r="T157" i="12"/>
  <c r="R157" i="12"/>
  <c r="P157" i="12"/>
  <c r="BI145" i="12"/>
  <c r="BH145" i="12"/>
  <c r="BG145" i="12"/>
  <c r="BF145" i="12"/>
  <c r="T145" i="12"/>
  <c r="R145" i="12"/>
  <c r="P145" i="12"/>
  <c r="BI141" i="12"/>
  <c r="BH141" i="12"/>
  <c r="BG141" i="12"/>
  <c r="BF141" i="12"/>
  <c r="T141" i="12"/>
  <c r="R141" i="12"/>
  <c r="P141" i="12"/>
  <c r="BI136" i="12"/>
  <c r="BH136" i="12"/>
  <c r="BG136" i="12"/>
  <c r="BF136" i="12"/>
  <c r="T136" i="12"/>
  <c r="R136" i="12"/>
  <c r="P136" i="12"/>
  <c r="BI132" i="12"/>
  <c r="BH132" i="12"/>
  <c r="BG132" i="12"/>
  <c r="BF132" i="12"/>
  <c r="T132" i="12"/>
  <c r="R132" i="12"/>
  <c r="P132" i="12"/>
  <c r="BI128" i="12"/>
  <c r="BH128" i="12"/>
  <c r="BG128" i="12"/>
  <c r="BF128" i="12"/>
  <c r="T128" i="12"/>
  <c r="R128" i="12"/>
  <c r="P128" i="12"/>
  <c r="BI119" i="12"/>
  <c r="BH119" i="12"/>
  <c r="BG119" i="12"/>
  <c r="BF119" i="12"/>
  <c r="T119" i="12"/>
  <c r="R119" i="12"/>
  <c r="P119" i="12"/>
  <c r="J114" i="12"/>
  <c r="F113" i="12"/>
  <c r="F111" i="12"/>
  <c r="E109" i="12"/>
  <c r="J92" i="12"/>
  <c r="F91" i="12"/>
  <c r="F89" i="12"/>
  <c r="E87" i="12"/>
  <c r="J21" i="12"/>
  <c r="E21" i="12"/>
  <c r="J113" i="12"/>
  <c r="J20" i="12"/>
  <c r="J18" i="12"/>
  <c r="E18" i="12"/>
  <c r="F92" i="12"/>
  <c r="J17" i="12"/>
  <c r="J12" i="12"/>
  <c r="J111" i="12" s="1"/>
  <c r="E7" i="12"/>
  <c r="E107" i="12"/>
  <c r="J37" i="11"/>
  <c r="J36" i="11"/>
  <c r="AY104" i="1"/>
  <c r="J35" i="11"/>
  <c r="AX104" i="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19" i="11"/>
  <c r="BH119" i="11"/>
  <c r="BG119" i="11"/>
  <c r="BF119" i="11"/>
  <c r="T119" i="11"/>
  <c r="R119" i="11"/>
  <c r="P119" i="11"/>
  <c r="J114" i="11"/>
  <c r="F113" i="11"/>
  <c r="F111" i="11"/>
  <c r="E109" i="11"/>
  <c r="J92" i="11"/>
  <c r="F91" i="11"/>
  <c r="F89" i="11"/>
  <c r="E87" i="11"/>
  <c r="J21" i="11"/>
  <c r="E21" i="11"/>
  <c r="J113" i="11"/>
  <c r="J20" i="11"/>
  <c r="J18" i="11"/>
  <c r="E18" i="11"/>
  <c r="F92" i="11"/>
  <c r="J17" i="11"/>
  <c r="J12" i="11"/>
  <c r="J89" i="11"/>
  <c r="E7" i="11"/>
  <c r="E85" i="11" s="1"/>
  <c r="J37" i="10"/>
  <c r="J36" i="10"/>
  <c r="AY103" i="1"/>
  <c r="J35" i="10"/>
  <c r="AX103" i="1"/>
  <c r="BI159" i="10"/>
  <c r="BH159" i="10"/>
  <c r="BG159" i="10"/>
  <c r="BF159" i="10"/>
  <c r="T159" i="10"/>
  <c r="R159" i="10"/>
  <c r="P159" i="10"/>
  <c r="BI145" i="10"/>
  <c r="BH145" i="10"/>
  <c r="BG145" i="10"/>
  <c r="BF145" i="10"/>
  <c r="T145" i="10"/>
  <c r="R145" i="10"/>
  <c r="P145" i="10"/>
  <c r="BI139" i="10"/>
  <c r="BH139" i="10"/>
  <c r="BG139" i="10"/>
  <c r="BF139" i="10"/>
  <c r="T139" i="10"/>
  <c r="R139" i="10"/>
  <c r="P139" i="10"/>
  <c r="BI133" i="10"/>
  <c r="BH133" i="10"/>
  <c r="BG133" i="10"/>
  <c r="BF133" i="10"/>
  <c r="T133" i="10"/>
  <c r="R133" i="10"/>
  <c r="P133" i="10"/>
  <c r="BI127" i="10"/>
  <c r="BH127" i="10"/>
  <c r="BG127" i="10"/>
  <c r="BF127" i="10"/>
  <c r="T127" i="10"/>
  <c r="R127" i="10"/>
  <c r="P127" i="10"/>
  <c r="BI121" i="10"/>
  <c r="BH121" i="10"/>
  <c r="BG121" i="10"/>
  <c r="BF121" i="10"/>
  <c r="T121" i="10"/>
  <c r="R121" i="10"/>
  <c r="P121" i="10"/>
  <c r="J115" i="10"/>
  <c r="F114" i="10"/>
  <c r="F112" i="10"/>
  <c r="E110" i="10"/>
  <c r="J92" i="10"/>
  <c r="F91" i="10"/>
  <c r="F89" i="10"/>
  <c r="E87" i="10"/>
  <c r="J21" i="10"/>
  <c r="E21" i="10"/>
  <c r="J91" i="10"/>
  <c r="J20" i="10"/>
  <c r="J18" i="10"/>
  <c r="E18" i="10"/>
  <c r="F115" i="10"/>
  <c r="J17" i="10"/>
  <c r="J12" i="10"/>
  <c r="J112" i="10"/>
  <c r="E7" i="10"/>
  <c r="E85" i="10"/>
  <c r="J37" i="9"/>
  <c r="J36" i="9"/>
  <c r="AY102" i="1"/>
  <c r="J35" i="9"/>
  <c r="AX102" i="1" s="1"/>
  <c r="BI236" i="9"/>
  <c r="BH236" i="9"/>
  <c r="BG236" i="9"/>
  <c r="BF236" i="9"/>
  <c r="T236" i="9"/>
  <c r="T235" i="9"/>
  <c r="R236" i="9"/>
  <c r="R235" i="9" s="1"/>
  <c r="P236" i="9"/>
  <c r="P235" i="9"/>
  <c r="BI230" i="9"/>
  <c r="BH230" i="9"/>
  <c r="BG230" i="9"/>
  <c r="BF230" i="9"/>
  <c r="T230" i="9"/>
  <c r="R230" i="9"/>
  <c r="P230" i="9"/>
  <c r="BI225" i="9"/>
  <c r="BH225" i="9"/>
  <c r="BG225" i="9"/>
  <c r="BF225" i="9"/>
  <c r="T225" i="9"/>
  <c r="R225" i="9"/>
  <c r="P225" i="9"/>
  <c r="BI219" i="9"/>
  <c r="BH219" i="9"/>
  <c r="BG219" i="9"/>
  <c r="BF219" i="9"/>
  <c r="T219" i="9"/>
  <c r="R219" i="9"/>
  <c r="P219" i="9"/>
  <c r="BI214" i="9"/>
  <c r="BH214" i="9"/>
  <c r="BG214" i="9"/>
  <c r="BF214" i="9"/>
  <c r="T214" i="9"/>
  <c r="R214" i="9"/>
  <c r="P214" i="9"/>
  <c r="BI204" i="9"/>
  <c r="BH204" i="9"/>
  <c r="BG204" i="9"/>
  <c r="BF204" i="9"/>
  <c r="T204" i="9"/>
  <c r="R204" i="9"/>
  <c r="P204" i="9"/>
  <c r="BI199" i="9"/>
  <c r="BH199" i="9"/>
  <c r="BG199" i="9"/>
  <c r="BF199" i="9"/>
  <c r="T199" i="9"/>
  <c r="R199" i="9"/>
  <c r="P199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5" i="9"/>
  <c r="BH185" i="9"/>
  <c r="BG185" i="9"/>
  <c r="BF185" i="9"/>
  <c r="T185" i="9"/>
  <c r="R185" i="9"/>
  <c r="P185" i="9"/>
  <c r="BI179" i="9"/>
  <c r="BH179" i="9"/>
  <c r="BG179" i="9"/>
  <c r="BF179" i="9"/>
  <c r="T179" i="9"/>
  <c r="R179" i="9"/>
  <c r="P179" i="9"/>
  <c r="BI174" i="9"/>
  <c r="BH174" i="9"/>
  <c r="BG174" i="9"/>
  <c r="BF174" i="9"/>
  <c r="T174" i="9"/>
  <c r="R174" i="9"/>
  <c r="P174" i="9"/>
  <c r="BI170" i="9"/>
  <c r="BH170" i="9"/>
  <c r="BG170" i="9"/>
  <c r="BF170" i="9"/>
  <c r="T170" i="9"/>
  <c r="R170" i="9"/>
  <c r="P170" i="9"/>
  <c r="BI163" i="9"/>
  <c r="BH163" i="9"/>
  <c r="BG163" i="9"/>
  <c r="BF163" i="9"/>
  <c r="T163" i="9"/>
  <c r="R163" i="9"/>
  <c r="P163" i="9"/>
  <c r="BI158" i="9"/>
  <c r="BH158" i="9"/>
  <c r="BG158" i="9"/>
  <c r="BF158" i="9"/>
  <c r="T158" i="9"/>
  <c r="R158" i="9"/>
  <c r="P158" i="9"/>
  <c r="BI154" i="9"/>
  <c r="BH154" i="9"/>
  <c r="BG154" i="9"/>
  <c r="BF154" i="9"/>
  <c r="T154" i="9"/>
  <c r="R154" i="9"/>
  <c r="P154" i="9"/>
  <c r="BI150" i="9"/>
  <c r="BH150" i="9"/>
  <c r="BG150" i="9"/>
  <c r="BF150" i="9"/>
  <c r="T150" i="9"/>
  <c r="R150" i="9"/>
  <c r="P150" i="9"/>
  <c r="BI146" i="9"/>
  <c r="BH146" i="9"/>
  <c r="BG146" i="9"/>
  <c r="BF146" i="9"/>
  <c r="T146" i="9"/>
  <c r="R146" i="9"/>
  <c r="P146" i="9"/>
  <c r="BI139" i="9"/>
  <c r="BH139" i="9"/>
  <c r="BG139" i="9"/>
  <c r="BF139" i="9"/>
  <c r="T139" i="9"/>
  <c r="R139" i="9"/>
  <c r="P139" i="9"/>
  <c r="BI134" i="9"/>
  <c r="BH134" i="9"/>
  <c r="BG134" i="9"/>
  <c r="BF134" i="9"/>
  <c r="T134" i="9"/>
  <c r="R134" i="9"/>
  <c r="P134" i="9"/>
  <c r="BI129" i="9"/>
  <c r="BH129" i="9"/>
  <c r="BG129" i="9"/>
  <c r="BF129" i="9"/>
  <c r="T129" i="9"/>
  <c r="R129" i="9"/>
  <c r="P129" i="9"/>
  <c r="BI124" i="9"/>
  <c r="BH124" i="9"/>
  <c r="BG124" i="9"/>
  <c r="BF124" i="9"/>
  <c r="T124" i="9"/>
  <c r="R124" i="9"/>
  <c r="P124" i="9"/>
  <c r="J118" i="9"/>
  <c r="F117" i="9"/>
  <c r="F115" i="9"/>
  <c r="E113" i="9"/>
  <c r="J92" i="9"/>
  <c r="F91" i="9"/>
  <c r="F89" i="9"/>
  <c r="E87" i="9"/>
  <c r="J21" i="9"/>
  <c r="E21" i="9"/>
  <c r="J117" i="9" s="1"/>
  <c r="J20" i="9"/>
  <c r="J18" i="9"/>
  <c r="E18" i="9"/>
  <c r="F92" i="9" s="1"/>
  <c r="J17" i="9"/>
  <c r="J12" i="9"/>
  <c r="J89" i="9"/>
  <c r="E7" i="9"/>
  <c r="E111" i="9" s="1"/>
  <c r="J37" i="8"/>
  <c r="J36" i="8"/>
  <c r="AY101" i="1" s="1"/>
  <c r="J35" i="8"/>
  <c r="AX101" i="1"/>
  <c r="BI214" i="8"/>
  <c r="BH214" i="8"/>
  <c r="BG214" i="8"/>
  <c r="BF214" i="8"/>
  <c r="T214" i="8"/>
  <c r="T213" i="8" s="1"/>
  <c r="R214" i="8"/>
  <c r="R213" i="8"/>
  <c r="P214" i="8"/>
  <c r="P213" i="8" s="1"/>
  <c r="BI208" i="8"/>
  <c r="BH208" i="8"/>
  <c r="BG208" i="8"/>
  <c r="BF208" i="8"/>
  <c r="T208" i="8"/>
  <c r="R208" i="8"/>
  <c r="P208" i="8"/>
  <c r="BI202" i="8"/>
  <c r="BH202" i="8"/>
  <c r="BG202" i="8"/>
  <c r="BF202" i="8"/>
  <c r="T202" i="8"/>
  <c r="R202" i="8"/>
  <c r="P202" i="8"/>
  <c r="BI192" i="8"/>
  <c r="BH192" i="8"/>
  <c r="BG192" i="8"/>
  <c r="BF192" i="8"/>
  <c r="T192" i="8"/>
  <c r="R192" i="8"/>
  <c r="P192" i="8"/>
  <c r="BI187" i="8"/>
  <c r="BH187" i="8"/>
  <c r="BG187" i="8"/>
  <c r="BF187" i="8"/>
  <c r="T187" i="8"/>
  <c r="R187" i="8"/>
  <c r="P187" i="8"/>
  <c r="BI182" i="8"/>
  <c r="BH182" i="8"/>
  <c r="BG182" i="8"/>
  <c r="BF182" i="8"/>
  <c r="T182" i="8"/>
  <c r="R182" i="8"/>
  <c r="P182" i="8"/>
  <c r="BI177" i="8"/>
  <c r="BH177" i="8"/>
  <c r="BG177" i="8"/>
  <c r="BF177" i="8"/>
  <c r="T177" i="8"/>
  <c r="R177" i="8"/>
  <c r="P177" i="8"/>
  <c r="BI173" i="8"/>
  <c r="BH173" i="8"/>
  <c r="BG173" i="8"/>
  <c r="BF173" i="8"/>
  <c r="T173" i="8"/>
  <c r="R173" i="8"/>
  <c r="P173" i="8"/>
  <c r="BI168" i="8"/>
  <c r="BH168" i="8"/>
  <c r="BG168" i="8"/>
  <c r="BF168" i="8"/>
  <c r="T168" i="8"/>
  <c r="R168" i="8"/>
  <c r="P168" i="8"/>
  <c r="BI163" i="8"/>
  <c r="BH163" i="8"/>
  <c r="BG163" i="8"/>
  <c r="BF163" i="8"/>
  <c r="T163" i="8"/>
  <c r="R163" i="8"/>
  <c r="P163" i="8"/>
  <c r="BI156" i="8"/>
  <c r="BH156" i="8"/>
  <c r="BG156" i="8"/>
  <c r="BF156" i="8"/>
  <c r="T156" i="8"/>
  <c r="R156" i="8"/>
  <c r="P156" i="8"/>
  <c r="BI151" i="8"/>
  <c r="BH151" i="8"/>
  <c r="BG151" i="8"/>
  <c r="BF151" i="8"/>
  <c r="T151" i="8"/>
  <c r="R151" i="8"/>
  <c r="P151" i="8"/>
  <c r="BI147" i="8"/>
  <c r="BH147" i="8"/>
  <c r="BG147" i="8"/>
  <c r="BF147" i="8"/>
  <c r="T147" i="8"/>
  <c r="R147" i="8"/>
  <c r="P147" i="8"/>
  <c r="BI143" i="8"/>
  <c r="BH143" i="8"/>
  <c r="BG143" i="8"/>
  <c r="BF143" i="8"/>
  <c r="T143" i="8"/>
  <c r="R143" i="8"/>
  <c r="P143" i="8"/>
  <c r="BI138" i="8"/>
  <c r="BH138" i="8"/>
  <c r="BG138" i="8"/>
  <c r="BF138" i="8"/>
  <c r="T138" i="8"/>
  <c r="R138" i="8"/>
  <c r="P138" i="8"/>
  <c r="BI134" i="8"/>
  <c r="BH134" i="8"/>
  <c r="BG134" i="8"/>
  <c r="BF134" i="8"/>
  <c r="T134" i="8"/>
  <c r="R134" i="8"/>
  <c r="P134" i="8"/>
  <c r="BI129" i="8"/>
  <c r="BH129" i="8"/>
  <c r="BG129" i="8"/>
  <c r="BF129" i="8"/>
  <c r="T129" i="8"/>
  <c r="R129" i="8"/>
  <c r="P129" i="8"/>
  <c r="BI124" i="8"/>
  <c r="BH124" i="8"/>
  <c r="BG124" i="8"/>
  <c r="BF124" i="8"/>
  <c r="T124" i="8"/>
  <c r="R124" i="8"/>
  <c r="P124" i="8"/>
  <c r="J118" i="8"/>
  <c r="F117" i="8"/>
  <c r="F115" i="8"/>
  <c r="E113" i="8"/>
  <c r="J92" i="8"/>
  <c r="F91" i="8"/>
  <c r="F89" i="8"/>
  <c r="E87" i="8"/>
  <c r="J21" i="8"/>
  <c r="E21" i="8"/>
  <c r="J117" i="8"/>
  <c r="J20" i="8"/>
  <c r="J18" i="8"/>
  <c r="E18" i="8"/>
  <c r="F118" i="8"/>
  <c r="J17" i="8"/>
  <c r="J12" i="8"/>
  <c r="J115" i="8" s="1"/>
  <c r="E7" i="8"/>
  <c r="E111" i="8"/>
  <c r="J37" i="7"/>
  <c r="J36" i="7"/>
  <c r="AY100" i="1"/>
  <c r="J35" i="7"/>
  <c r="AX100" i="1" s="1"/>
  <c r="BI211" i="7"/>
  <c r="BH211" i="7"/>
  <c r="BG211" i="7"/>
  <c r="BF211" i="7"/>
  <c r="T211" i="7"/>
  <c r="T210" i="7"/>
  <c r="R211" i="7"/>
  <c r="R210" i="7" s="1"/>
  <c r="P211" i="7"/>
  <c r="P210" i="7"/>
  <c r="BI204" i="7"/>
  <c r="BH204" i="7"/>
  <c r="BG204" i="7"/>
  <c r="BF204" i="7"/>
  <c r="T204" i="7"/>
  <c r="R204" i="7"/>
  <c r="P204" i="7"/>
  <c r="BI196" i="7"/>
  <c r="BH196" i="7"/>
  <c r="BG196" i="7"/>
  <c r="BF196" i="7"/>
  <c r="T196" i="7"/>
  <c r="R196" i="7"/>
  <c r="P196" i="7"/>
  <c r="BI191" i="7"/>
  <c r="BH191" i="7"/>
  <c r="BG191" i="7"/>
  <c r="BF191" i="7"/>
  <c r="T191" i="7"/>
  <c r="R191" i="7"/>
  <c r="P191" i="7"/>
  <c r="BI186" i="7"/>
  <c r="BH186" i="7"/>
  <c r="BG186" i="7"/>
  <c r="BF186" i="7"/>
  <c r="T186" i="7"/>
  <c r="R186" i="7"/>
  <c r="P186" i="7"/>
  <c r="BI182" i="7"/>
  <c r="BH182" i="7"/>
  <c r="BG182" i="7"/>
  <c r="BF182" i="7"/>
  <c r="T182" i="7"/>
  <c r="R182" i="7"/>
  <c r="P182" i="7"/>
  <c r="BI176" i="7"/>
  <c r="BH176" i="7"/>
  <c r="BG176" i="7"/>
  <c r="BF176" i="7"/>
  <c r="T176" i="7"/>
  <c r="R176" i="7"/>
  <c r="P176" i="7"/>
  <c r="BI171" i="7"/>
  <c r="BH171" i="7"/>
  <c r="BG171" i="7"/>
  <c r="BF171" i="7"/>
  <c r="T171" i="7"/>
  <c r="R171" i="7"/>
  <c r="P171" i="7"/>
  <c r="BI167" i="7"/>
  <c r="BH167" i="7"/>
  <c r="BG167" i="7"/>
  <c r="BF167" i="7"/>
  <c r="T167" i="7"/>
  <c r="R167" i="7"/>
  <c r="P167" i="7"/>
  <c r="BI163" i="7"/>
  <c r="BH163" i="7"/>
  <c r="BG163" i="7"/>
  <c r="BF163" i="7"/>
  <c r="T163" i="7"/>
  <c r="R163" i="7"/>
  <c r="P163" i="7"/>
  <c r="BI158" i="7"/>
  <c r="BH158" i="7"/>
  <c r="BG158" i="7"/>
  <c r="BF158" i="7"/>
  <c r="T158" i="7"/>
  <c r="R158" i="7"/>
  <c r="P158" i="7"/>
  <c r="BI154" i="7"/>
  <c r="BH154" i="7"/>
  <c r="BG154" i="7"/>
  <c r="BF154" i="7"/>
  <c r="T154" i="7"/>
  <c r="R154" i="7"/>
  <c r="P154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R146" i="7"/>
  <c r="P146" i="7"/>
  <c r="BI141" i="7"/>
  <c r="BH141" i="7"/>
  <c r="BG141" i="7"/>
  <c r="BF141" i="7"/>
  <c r="T141" i="7"/>
  <c r="R141" i="7"/>
  <c r="P141" i="7"/>
  <c r="BI136" i="7"/>
  <c r="BH136" i="7"/>
  <c r="BG136" i="7"/>
  <c r="BF136" i="7"/>
  <c r="T136" i="7"/>
  <c r="R136" i="7"/>
  <c r="P136" i="7"/>
  <c r="BI131" i="7"/>
  <c r="BH131" i="7"/>
  <c r="BG131" i="7"/>
  <c r="BF131" i="7"/>
  <c r="T131" i="7"/>
  <c r="R131" i="7"/>
  <c r="P131" i="7"/>
  <c r="BI124" i="7"/>
  <c r="BH124" i="7"/>
  <c r="BG124" i="7"/>
  <c r="BF124" i="7"/>
  <c r="T124" i="7"/>
  <c r="R124" i="7"/>
  <c r="P124" i="7"/>
  <c r="J118" i="7"/>
  <c r="F117" i="7"/>
  <c r="F115" i="7"/>
  <c r="E113" i="7"/>
  <c r="J92" i="7"/>
  <c r="F91" i="7"/>
  <c r="F89" i="7"/>
  <c r="E87" i="7"/>
  <c r="J21" i="7"/>
  <c r="E21" i="7"/>
  <c r="J91" i="7" s="1"/>
  <c r="J20" i="7"/>
  <c r="J18" i="7"/>
  <c r="E18" i="7"/>
  <c r="F92" i="7" s="1"/>
  <c r="J17" i="7"/>
  <c r="J12" i="7"/>
  <c r="J115" i="7"/>
  <c r="E7" i="7"/>
  <c r="E111" i="7"/>
  <c r="J37" i="6"/>
  <c r="J36" i="6"/>
  <c r="AY99" i="1" s="1"/>
  <c r="J35" i="6"/>
  <c r="AX99" i="1"/>
  <c r="BI246" i="6"/>
  <c r="BH246" i="6"/>
  <c r="BG246" i="6"/>
  <c r="BF246" i="6"/>
  <c r="T246" i="6"/>
  <c r="T245" i="6" s="1"/>
  <c r="R246" i="6"/>
  <c r="R245" i="6"/>
  <c r="P246" i="6"/>
  <c r="P245" i="6" s="1"/>
  <c r="BI240" i="6"/>
  <c r="BH240" i="6"/>
  <c r="BG240" i="6"/>
  <c r="BF240" i="6"/>
  <c r="T240" i="6"/>
  <c r="R240" i="6"/>
  <c r="P240" i="6"/>
  <c r="BI235" i="6"/>
  <c r="BH235" i="6"/>
  <c r="BG235" i="6"/>
  <c r="BF235" i="6"/>
  <c r="T235" i="6"/>
  <c r="R235" i="6"/>
  <c r="P235" i="6"/>
  <c r="BI229" i="6"/>
  <c r="BH229" i="6"/>
  <c r="BG229" i="6"/>
  <c r="BF229" i="6"/>
  <c r="T229" i="6"/>
  <c r="R229" i="6"/>
  <c r="P229" i="6"/>
  <c r="BI224" i="6"/>
  <c r="BH224" i="6"/>
  <c r="BG224" i="6"/>
  <c r="BF224" i="6"/>
  <c r="T224" i="6"/>
  <c r="R224" i="6"/>
  <c r="P224" i="6"/>
  <c r="BI214" i="6"/>
  <c r="BH214" i="6"/>
  <c r="BG214" i="6"/>
  <c r="BF214" i="6"/>
  <c r="T214" i="6"/>
  <c r="R214" i="6"/>
  <c r="P214" i="6"/>
  <c r="BI209" i="6"/>
  <c r="BH209" i="6"/>
  <c r="BG209" i="6"/>
  <c r="BF209" i="6"/>
  <c r="T209" i="6"/>
  <c r="R209" i="6"/>
  <c r="P209" i="6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95" i="6"/>
  <c r="BH195" i="6"/>
  <c r="BG195" i="6"/>
  <c r="BF195" i="6"/>
  <c r="T195" i="6"/>
  <c r="R195" i="6"/>
  <c r="P195" i="6"/>
  <c r="BI189" i="6"/>
  <c r="BH189" i="6"/>
  <c r="BG189" i="6"/>
  <c r="BF189" i="6"/>
  <c r="T189" i="6"/>
  <c r="R189" i="6"/>
  <c r="P189" i="6"/>
  <c r="BI184" i="6"/>
  <c r="BH184" i="6"/>
  <c r="BG184" i="6"/>
  <c r="BF184" i="6"/>
  <c r="T184" i="6"/>
  <c r="R184" i="6"/>
  <c r="P184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68" i="6"/>
  <c r="BH168" i="6"/>
  <c r="BG168" i="6"/>
  <c r="BF168" i="6"/>
  <c r="T168" i="6"/>
  <c r="R168" i="6"/>
  <c r="P168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0" i="6"/>
  <c r="BH150" i="6"/>
  <c r="BG150" i="6"/>
  <c r="BF150" i="6"/>
  <c r="T150" i="6"/>
  <c r="R150" i="6"/>
  <c r="P150" i="6"/>
  <c r="BI145" i="6"/>
  <c r="BH145" i="6"/>
  <c r="BG145" i="6"/>
  <c r="BF145" i="6"/>
  <c r="T145" i="6"/>
  <c r="R145" i="6"/>
  <c r="P145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31" i="6"/>
  <c r="BH131" i="6"/>
  <c r="BG131" i="6"/>
  <c r="BF131" i="6"/>
  <c r="T131" i="6"/>
  <c r="R131" i="6"/>
  <c r="P131" i="6"/>
  <c r="BI124" i="6"/>
  <c r="BH124" i="6"/>
  <c r="BG124" i="6"/>
  <c r="BF124" i="6"/>
  <c r="T124" i="6"/>
  <c r="R124" i="6"/>
  <c r="P124" i="6"/>
  <c r="J118" i="6"/>
  <c r="F117" i="6"/>
  <c r="F115" i="6"/>
  <c r="E113" i="6"/>
  <c r="J92" i="6"/>
  <c r="F91" i="6"/>
  <c r="F89" i="6"/>
  <c r="E87" i="6"/>
  <c r="J21" i="6"/>
  <c r="E21" i="6"/>
  <c r="J117" i="6" s="1"/>
  <c r="J20" i="6"/>
  <c r="J18" i="6"/>
  <c r="E18" i="6"/>
  <c r="F92" i="6" s="1"/>
  <c r="J17" i="6"/>
  <c r="J12" i="6"/>
  <c r="J115" i="6"/>
  <c r="E7" i="6"/>
  <c r="E85" i="6"/>
  <c r="J37" i="5"/>
  <c r="J36" i="5"/>
  <c r="AY98" i="1" s="1"/>
  <c r="J35" i="5"/>
  <c r="AX98" i="1"/>
  <c r="BI226" i="5"/>
  <c r="BH226" i="5"/>
  <c r="BG226" i="5"/>
  <c r="BF226" i="5"/>
  <c r="T226" i="5"/>
  <c r="T225" i="5" s="1"/>
  <c r="R226" i="5"/>
  <c r="R225" i="5"/>
  <c r="P226" i="5"/>
  <c r="P225" i="5" s="1"/>
  <c r="BI220" i="5"/>
  <c r="BH220" i="5"/>
  <c r="BG220" i="5"/>
  <c r="BF220" i="5"/>
  <c r="T220" i="5"/>
  <c r="R220" i="5"/>
  <c r="P220" i="5"/>
  <c r="BI215" i="5"/>
  <c r="BH215" i="5"/>
  <c r="BG215" i="5"/>
  <c r="BF215" i="5"/>
  <c r="T215" i="5"/>
  <c r="R215" i="5"/>
  <c r="P215" i="5"/>
  <c r="BI209" i="5"/>
  <c r="BH209" i="5"/>
  <c r="BG209" i="5"/>
  <c r="BF209" i="5"/>
  <c r="T209" i="5"/>
  <c r="R209" i="5"/>
  <c r="P209" i="5"/>
  <c r="BI195" i="5"/>
  <c r="BH195" i="5"/>
  <c r="BG195" i="5"/>
  <c r="BF195" i="5"/>
  <c r="T195" i="5"/>
  <c r="R195" i="5"/>
  <c r="P195" i="5"/>
  <c r="BI189" i="5"/>
  <c r="BH189" i="5"/>
  <c r="BG189" i="5"/>
  <c r="BF189" i="5"/>
  <c r="T189" i="5"/>
  <c r="R189" i="5"/>
  <c r="P189" i="5"/>
  <c r="BI184" i="5"/>
  <c r="BH184" i="5"/>
  <c r="BG184" i="5"/>
  <c r="BF184" i="5"/>
  <c r="T184" i="5"/>
  <c r="R184" i="5"/>
  <c r="P184" i="5"/>
  <c r="BI180" i="5"/>
  <c r="BH180" i="5"/>
  <c r="BG180" i="5"/>
  <c r="BF180" i="5"/>
  <c r="T180" i="5"/>
  <c r="R180" i="5"/>
  <c r="P180" i="5"/>
  <c r="BI175" i="5"/>
  <c r="BH175" i="5"/>
  <c r="BG175" i="5"/>
  <c r="BF175" i="5"/>
  <c r="T175" i="5"/>
  <c r="R175" i="5"/>
  <c r="P175" i="5"/>
  <c r="BI170" i="5"/>
  <c r="BH170" i="5"/>
  <c r="BG170" i="5"/>
  <c r="BF170" i="5"/>
  <c r="T170" i="5"/>
  <c r="R170" i="5"/>
  <c r="P170" i="5"/>
  <c r="BI165" i="5"/>
  <c r="BH165" i="5"/>
  <c r="BG165" i="5"/>
  <c r="BF165" i="5"/>
  <c r="T165" i="5"/>
  <c r="R165" i="5"/>
  <c r="P165" i="5"/>
  <c r="BI161" i="5"/>
  <c r="BH161" i="5"/>
  <c r="BG161" i="5"/>
  <c r="BF161" i="5"/>
  <c r="T161" i="5"/>
  <c r="R161" i="5"/>
  <c r="P161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29" i="5"/>
  <c r="BH129" i="5"/>
  <c r="BG129" i="5"/>
  <c r="BF129" i="5"/>
  <c r="T129" i="5"/>
  <c r="R129" i="5"/>
  <c r="P129" i="5"/>
  <c r="BI124" i="5"/>
  <c r="BH124" i="5"/>
  <c r="BG124" i="5"/>
  <c r="BF124" i="5"/>
  <c r="T124" i="5"/>
  <c r="R124" i="5"/>
  <c r="P124" i="5"/>
  <c r="J118" i="5"/>
  <c r="F117" i="5"/>
  <c r="F115" i="5"/>
  <c r="E113" i="5"/>
  <c r="J92" i="5"/>
  <c r="F91" i="5"/>
  <c r="F89" i="5"/>
  <c r="E87" i="5"/>
  <c r="J21" i="5"/>
  <c r="E21" i="5"/>
  <c r="J91" i="5" s="1"/>
  <c r="J20" i="5"/>
  <c r="J18" i="5"/>
  <c r="E18" i="5"/>
  <c r="F118" i="5" s="1"/>
  <c r="J17" i="5"/>
  <c r="J12" i="5"/>
  <c r="J115" i="5"/>
  <c r="E7" i="5"/>
  <c r="E85" i="5"/>
  <c r="J37" i="4"/>
  <c r="J36" i="4"/>
  <c r="AY97" i="1" s="1"/>
  <c r="J35" i="4"/>
  <c r="AX97" i="1"/>
  <c r="BI557" i="4"/>
  <c r="BH557" i="4"/>
  <c r="BG557" i="4"/>
  <c r="BF557" i="4"/>
  <c r="T557" i="4"/>
  <c r="R557" i="4"/>
  <c r="P557" i="4"/>
  <c r="BI552" i="4"/>
  <c r="BH552" i="4"/>
  <c r="BG552" i="4"/>
  <c r="BF552" i="4"/>
  <c r="T552" i="4"/>
  <c r="R552" i="4"/>
  <c r="P552" i="4"/>
  <c r="BI543" i="4"/>
  <c r="BH543" i="4"/>
  <c r="BG543" i="4"/>
  <c r="BF543" i="4"/>
  <c r="T543" i="4"/>
  <c r="R543" i="4"/>
  <c r="P543" i="4"/>
  <c r="BI538" i="4"/>
  <c r="BH538" i="4"/>
  <c r="BG538" i="4"/>
  <c r="BF538" i="4"/>
  <c r="T538" i="4"/>
  <c r="R538" i="4"/>
  <c r="P538" i="4"/>
  <c r="BI533" i="4"/>
  <c r="BH533" i="4"/>
  <c r="BG533" i="4"/>
  <c r="BF533" i="4"/>
  <c r="T533" i="4"/>
  <c r="R533" i="4"/>
  <c r="P533" i="4"/>
  <c r="BI528" i="4"/>
  <c r="BH528" i="4"/>
  <c r="BG528" i="4"/>
  <c r="BF528" i="4"/>
  <c r="T528" i="4"/>
  <c r="R528" i="4"/>
  <c r="P528" i="4"/>
  <c r="BI523" i="4"/>
  <c r="BH523" i="4"/>
  <c r="BG523" i="4"/>
  <c r="BF523" i="4"/>
  <c r="T523" i="4"/>
  <c r="R523" i="4"/>
  <c r="P523" i="4"/>
  <c r="BI516" i="4"/>
  <c r="BH516" i="4"/>
  <c r="BG516" i="4"/>
  <c r="BF516" i="4"/>
  <c r="T516" i="4"/>
  <c r="R516" i="4"/>
  <c r="P516" i="4"/>
  <c r="BI511" i="4"/>
  <c r="BH511" i="4"/>
  <c r="BG511" i="4"/>
  <c r="BF511" i="4"/>
  <c r="T511" i="4"/>
  <c r="R511" i="4"/>
  <c r="P511" i="4"/>
  <c r="BI505" i="4"/>
  <c r="BH505" i="4"/>
  <c r="BG505" i="4"/>
  <c r="BF505" i="4"/>
  <c r="T505" i="4"/>
  <c r="R505" i="4"/>
  <c r="P505" i="4"/>
  <c r="BI500" i="4"/>
  <c r="BH500" i="4"/>
  <c r="BG500" i="4"/>
  <c r="BF500" i="4"/>
  <c r="T500" i="4"/>
  <c r="R500" i="4"/>
  <c r="P500" i="4"/>
  <c r="BI496" i="4"/>
  <c r="BH496" i="4"/>
  <c r="BG496" i="4"/>
  <c r="BF496" i="4"/>
  <c r="T496" i="4"/>
  <c r="R496" i="4"/>
  <c r="P496" i="4"/>
  <c r="BI492" i="4"/>
  <c r="BH492" i="4"/>
  <c r="BG492" i="4"/>
  <c r="BF492" i="4"/>
  <c r="T492" i="4"/>
  <c r="R492" i="4"/>
  <c r="P492" i="4"/>
  <c r="BI487" i="4"/>
  <c r="BH487" i="4"/>
  <c r="BG487" i="4"/>
  <c r="BF487" i="4"/>
  <c r="T487" i="4"/>
  <c r="R487" i="4"/>
  <c r="P487" i="4"/>
  <c r="BI482" i="4"/>
  <c r="BH482" i="4"/>
  <c r="BG482" i="4"/>
  <c r="BF482" i="4"/>
  <c r="T482" i="4"/>
  <c r="R482" i="4"/>
  <c r="P482" i="4"/>
  <c r="BI478" i="4"/>
  <c r="BH478" i="4"/>
  <c r="BG478" i="4"/>
  <c r="BF478" i="4"/>
  <c r="T478" i="4"/>
  <c r="R478" i="4"/>
  <c r="P478" i="4"/>
  <c r="BI474" i="4"/>
  <c r="BH474" i="4"/>
  <c r="BG474" i="4"/>
  <c r="BF474" i="4"/>
  <c r="T474" i="4"/>
  <c r="R474" i="4"/>
  <c r="P474" i="4"/>
  <c r="BI469" i="4"/>
  <c r="BH469" i="4"/>
  <c r="BG469" i="4"/>
  <c r="BF469" i="4"/>
  <c r="T469" i="4"/>
  <c r="R469" i="4"/>
  <c r="P469" i="4"/>
  <c r="BI465" i="4"/>
  <c r="BH465" i="4"/>
  <c r="BG465" i="4"/>
  <c r="BF465" i="4"/>
  <c r="T465" i="4"/>
  <c r="R465" i="4"/>
  <c r="P465" i="4"/>
  <c r="BI460" i="4"/>
  <c r="BH460" i="4"/>
  <c r="BG460" i="4"/>
  <c r="BF460" i="4"/>
  <c r="T460" i="4"/>
  <c r="R460" i="4"/>
  <c r="P460" i="4"/>
  <c r="BI451" i="4"/>
  <c r="BH451" i="4"/>
  <c r="BG451" i="4"/>
  <c r="BF451" i="4"/>
  <c r="T451" i="4"/>
  <c r="R451" i="4"/>
  <c r="P451" i="4"/>
  <c r="BI446" i="4"/>
  <c r="BH446" i="4"/>
  <c r="BG446" i="4"/>
  <c r="BF446" i="4"/>
  <c r="T446" i="4"/>
  <c r="R446" i="4"/>
  <c r="P446" i="4"/>
  <c r="BI441" i="4"/>
  <c r="BH441" i="4"/>
  <c r="BG441" i="4"/>
  <c r="BF441" i="4"/>
  <c r="T441" i="4"/>
  <c r="R441" i="4"/>
  <c r="P441" i="4"/>
  <c r="BI434" i="4"/>
  <c r="BH434" i="4"/>
  <c r="BG434" i="4"/>
  <c r="BF434" i="4"/>
  <c r="T434" i="4"/>
  <c r="R434" i="4"/>
  <c r="P434" i="4"/>
  <c r="BI429" i="4"/>
  <c r="BH429" i="4"/>
  <c r="BG429" i="4"/>
  <c r="BF429" i="4"/>
  <c r="T429" i="4"/>
  <c r="R429" i="4"/>
  <c r="P429" i="4"/>
  <c r="BI420" i="4"/>
  <c r="BH420" i="4"/>
  <c r="BG420" i="4"/>
  <c r="BF420" i="4"/>
  <c r="T420" i="4"/>
  <c r="R420" i="4"/>
  <c r="P420" i="4"/>
  <c r="BI415" i="4"/>
  <c r="BH415" i="4"/>
  <c r="BG415" i="4"/>
  <c r="BF415" i="4"/>
  <c r="T415" i="4"/>
  <c r="R415" i="4"/>
  <c r="P415" i="4"/>
  <c r="BI406" i="4"/>
  <c r="BH406" i="4"/>
  <c r="BG406" i="4"/>
  <c r="BF406" i="4"/>
  <c r="T406" i="4"/>
  <c r="R406" i="4"/>
  <c r="P406" i="4"/>
  <c r="BI401" i="4"/>
  <c r="BH401" i="4"/>
  <c r="BG401" i="4"/>
  <c r="BF401" i="4"/>
  <c r="T401" i="4"/>
  <c r="R401" i="4"/>
  <c r="P401" i="4"/>
  <c r="BI396" i="4"/>
  <c r="BH396" i="4"/>
  <c r="BG396" i="4"/>
  <c r="BF396" i="4"/>
  <c r="T396" i="4"/>
  <c r="R396" i="4"/>
  <c r="P396" i="4"/>
  <c r="BI387" i="4"/>
  <c r="BH387" i="4"/>
  <c r="BG387" i="4"/>
  <c r="BF387" i="4"/>
  <c r="T387" i="4"/>
  <c r="R387" i="4"/>
  <c r="P387" i="4"/>
  <c r="BI383" i="4"/>
  <c r="BH383" i="4"/>
  <c r="BG383" i="4"/>
  <c r="BF383" i="4"/>
  <c r="T383" i="4"/>
  <c r="R383" i="4"/>
  <c r="P383" i="4"/>
  <c r="BI376" i="4"/>
  <c r="BH376" i="4"/>
  <c r="BG376" i="4"/>
  <c r="BF376" i="4"/>
  <c r="T376" i="4"/>
  <c r="R376" i="4"/>
  <c r="P376" i="4"/>
  <c r="BI370" i="4"/>
  <c r="BH370" i="4"/>
  <c r="BG370" i="4"/>
  <c r="BF370" i="4"/>
  <c r="T370" i="4"/>
  <c r="R370" i="4"/>
  <c r="P370" i="4"/>
  <c r="BI365" i="4"/>
  <c r="BH365" i="4"/>
  <c r="BG365" i="4"/>
  <c r="BF365" i="4"/>
  <c r="T365" i="4"/>
  <c r="R365" i="4"/>
  <c r="P365" i="4"/>
  <c r="BI354" i="4"/>
  <c r="BH354" i="4"/>
  <c r="BG354" i="4"/>
  <c r="BF354" i="4"/>
  <c r="T354" i="4"/>
  <c r="R354" i="4"/>
  <c r="P354" i="4"/>
  <c r="BI349" i="4"/>
  <c r="BH349" i="4"/>
  <c r="BG349" i="4"/>
  <c r="BF349" i="4"/>
  <c r="T349" i="4"/>
  <c r="R349" i="4"/>
  <c r="P349" i="4"/>
  <c r="BI344" i="4"/>
  <c r="BH344" i="4"/>
  <c r="BG344" i="4"/>
  <c r="BF344" i="4"/>
  <c r="T344" i="4"/>
  <c r="R344" i="4"/>
  <c r="P344" i="4"/>
  <c r="BI337" i="4"/>
  <c r="BH337" i="4"/>
  <c r="BG337" i="4"/>
  <c r="BF337" i="4"/>
  <c r="T337" i="4"/>
  <c r="R337" i="4"/>
  <c r="P337" i="4"/>
  <c r="BI332" i="4"/>
  <c r="BH332" i="4"/>
  <c r="BG332" i="4"/>
  <c r="BF332" i="4"/>
  <c r="T332" i="4"/>
  <c r="R332" i="4"/>
  <c r="P332" i="4"/>
  <c r="BI325" i="4"/>
  <c r="BH325" i="4"/>
  <c r="BG325" i="4"/>
  <c r="BF325" i="4"/>
  <c r="T325" i="4"/>
  <c r="R325" i="4"/>
  <c r="P325" i="4"/>
  <c r="BI316" i="4"/>
  <c r="BH316" i="4"/>
  <c r="BG316" i="4"/>
  <c r="BF316" i="4"/>
  <c r="T316" i="4"/>
  <c r="R316" i="4"/>
  <c r="P316" i="4"/>
  <c r="BI309" i="4"/>
  <c r="BH309" i="4"/>
  <c r="BG309" i="4"/>
  <c r="BF309" i="4"/>
  <c r="T309" i="4"/>
  <c r="R309" i="4"/>
  <c r="P309" i="4"/>
  <c r="BI304" i="4"/>
  <c r="BH304" i="4"/>
  <c r="BG304" i="4"/>
  <c r="BF304" i="4"/>
  <c r="T304" i="4"/>
  <c r="R304" i="4"/>
  <c r="P304" i="4"/>
  <c r="BI295" i="4"/>
  <c r="BH295" i="4"/>
  <c r="BG295" i="4"/>
  <c r="BF295" i="4"/>
  <c r="T295" i="4"/>
  <c r="R295" i="4"/>
  <c r="P295" i="4"/>
  <c r="BI290" i="4"/>
  <c r="BH290" i="4"/>
  <c r="BG290" i="4"/>
  <c r="BF290" i="4"/>
  <c r="T290" i="4"/>
  <c r="R290" i="4"/>
  <c r="P290" i="4"/>
  <c r="BI278" i="4"/>
  <c r="BH278" i="4"/>
  <c r="BG278" i="4"/>
  <c r="BF278" i="4"/>
  <c r="T278" i="4"/>
  <c r="R278" i="4"/>
  <c r="P278" i="4"/>
  <c r="BI270" i="4"/>
  <c r="BH270" i="4"/>
  <c r="BG270" i="4"/>
  <c r="BF270" i="4"/>
  <c r="T270" i="4"/>
  <c r="R270" i="4"/>
  <c r="P270" i="4"/>
  <c r="BI264" i="4"/>
  <c r="BH264" i="4"/>
  <c r="BG264" i="4"/>
  <c r="BF264" i="4"/>
  <c r="T264" i="4"/>
  <c r="R264" i="4"/>
  <c r="P264" i="4"/>
  <c r="BI258" i="4"/>
  <c r="BH258" i="4"/>
  <c r="BG258" i="4"/>
  <c r="BF258" i="4"/>
  <c r="T258" i="4"/>
  <c r="R258" i="4"/>
  <c r="P258" i="4"/>
  <c r="BI252" i="4"/>
  <c r="BH252" i="4"/>
  <c r="BG252" i="4"/>
  <c r="BF252" i="4"/>
  <c r="T252" i="4"/>
  <c r="R252" i="4"/>
  <c r="P252" i="4"/>
  <c r="BI246" i="4"/>
  <c r="BH246" i="4"/>
  <c r="BG246" i="4"/>
  <c r="BF246" i="4"/>
  <c r="T246" i="4"/>
  <c r="R246" i="4"/>
  <c r="P246" i="4"/>
  <c r="BI240" i="4"/>
  <c r="BH240" i="4"/>
  <c r="BG240" i="4"/>
  <c r="BF240" i="4"/>
  <c r="T240" i="4"/>
  <c r="R240" i="4"/>
  <c r="P240" i="4"/>
  <c r="BI234" i="4"/>
  <c r="BH234" i="4"/>
  <c r="BG234" i="4"/>
  <c r="BF234" i="4"/>
  <c r="T234" i="4"/>
  <c r="R234" i="4"/>
  <c r="P234" i="4"/>
  <c r="BI228" i="4"/>
  <c r="BH228" i="4"/>
  <c r="BG228" i="4"/>
  <c r="BF228" i="4"/>
  <c r="T228" i="4"/>
  <c r="R228" i="4"/>
  <c r="P228" i="4"/>
  <c r="BI222" i="4"/>
  <c r="BH222" i="4"/>
  <c r="BG222" i="4"/>
  <c r="BF222" i="4"/>
  <c r="T222" i="4"/>
  <c r="R222" i="4"/>
  <c r="P222" i="4"/>
  <c r="BI216" i="4"/>
  <c r="BH216" i="4"/>
  <c r="BG216" i="4"/>
  <c r="BF216" i="4"/>
  <c r="T216" i="4"/>
  <c r="R216" i="4"/>
  <c r="P216" i="4"/>
  <c r="BI210" i="4"/>
  <c r="BH210" i="4"/>
  <c r="BG210" i="4"/>
  <c r="BF210" i="4"/>
  <c r="T210" i="4"/>
  <c r="R210" i="4"/>
  <c r="P210" i="4"/>
  <c r="BI204" i="4"/>
  <c r="BH204" i="4"/>
  <c r="BG204" i="4"/>
  <c r="BF204" i="4"/>
  <c r="T204" i="4"/>
  <c r="R204" i="4"/>
  <c r="P204" i="4"/>
  <c r="BI198" i="4"/>
  <c r="BH198" i="4"/>
  <c r="BG198" i="4"/>
  <c r="BF198" i="4"/>
  <c r="T198" i="4"/>
  <c r="R198" i="4"/>
  <c r="P198" i="4"/>
  <c r="BI192" i="4"/>
  <c r="BH192" i="4"/>
  <c r="BG192" i="4"/>
  <c r="BF192" i="4"/>
  <c r="T192" i="4"/>
  <c r="R192" i="4"/>
  <c r="P192" i="4"/>
  <c r="BI186" i="4"/>
  <c r="BH186" i="4"/>
  <c r="BG186" i="4"/>
  <c r="BF186" i="4"/>
  <c r="T186" i="4"/>
  <c r="R186" i="4"/>
  <c r="P186" i="4"/>
  <c r="BI180" i="4"/>
  <c r="BH180" i="4"/>
  <c r="BG180" i="4"/>
  <c r="BF180" i="4"/>
  <c r="T180" i="4"/>
  <c r="R180" i="4"/>
  <c r="P180" i="4"/>
  <c r="BI174" i="4"/>
  <c r="BH174" i="4"/>
  <c r="BG174" i="4"/>
  <c r="BF174" i="4"/>
  <c r="T174" i="4"/>
  <c r="R174" i="4"/>
  <c r="P174" i="4"/>
  <c r="BI168" i="4"/>
  <c r="BH168" i="4"/>
  <c r="BG168" i="4"/>
  <c r="BF168" i="4"/>
  <c r="T168" i="4"/>
  <c r="R168" i="4"/>
  <c r="P168" i="4"/>
  <c r="BI162" i="4"/>
  <c r="BH162" i="4"/>
  <c r="BG162" i="4"/>
  <c r="BF162" i="4"/>
  <c r="T162" i="4"/>
  <c r="R162" i="4"/>
  <c r="P162" i="4"/>
  <c r="BI156" i="4"/>
  <c r="BH156" i="4"/>
  <c r="BG156" i="4"/>
  <c r="BF156" i="4"/>
  <c r="T156" i="4"/>
  <c r="R156" i="4"/>
  <c r="P156" i="4"/>
  <c r="BI150" i="4"/>
  <c r="BH150" i="4"/>
  <c r="BG150" i="4"/>
  <c r="BF150" i="4"/>
  <c r="T150" i="4"/>
  <c r="R150" i="4"/>
  <c r="P150" i="4"/>
  <c r="BI144" i="4"/>
  <c r="BH144" i="4"/>
  <c r="BG144" i="4"/>
  <c r="BF144" i="4"/>
  <c r="T144" i="4"/>
  <c r="R144" i="4"/>
  <c r="P144" i="4"/>
  <c r="BI136" i="4"/>
  <c r="BH136" i="4"/>
  <c r="BG136" i="4"/>
  <c r="BF136" i="4"/>
  <c r="T136" i="4"/>
  <c r="R136" i="4"/>
  <c r="P136" i="4"/>
  <c r="BI130" i="4"/>
  <c r="BH130" i="4"/>
  <c r="BG130" i="4"/>
  <c r="BF130" i="4"/>
  <c r="T130" i="4"/>
  <c r="R130" i="4"/>
  <c r="P130" i="4"/>
  <c r="BI124" i="4"/>
  <c r="BH124" i="4"/>
  <c r="BG124" i="4"/>
  <c r="BF124" i="4"/>
  <c r="T124" i="4"/>
  <c r="R124" i="4"/>
  <c r="P124" i="4"/>
  <c r="J118" i="4"/>
  <c r="F117" i="4"/>
  <c r="F115" i="4"/>
  <c r="E113" i="4"/>
  <c r="J92" i="4"/>
  <c r="F91" i="4"/>
  <c r="F89" i="4"/>
  <c r="E87" i="4"/>
  <c r="J21" i="4"/>
  <c r="E21" i="4"/>
  <c r="J117" i="4" s="1"/>
  <c r="J20" i="4"/>
  <c r="J18" i="4"/>
  <c r="E18" i="4"/>
  <c r="F118" i="4" s="1"/>
  <c r="J17" i="4"/>
  <c r="J12" i="4"/>
  <c r="J89" i="4" s="1"/>
  <c r="E7" i="4"/>
  <c r="E111" i="4"/>
  <c r="J37" i="3"/>
  <c r="J36" i="3"/>
  <c r="AY96" i="1" s="1"/>
  <c r="J35" i="3"/>
  <c r="AX96" i="1"/>
  <c r="BI599" i="3"/>
  <c r="BH599" i="3"/>
  <c r="BG599" i="3"/>
  <c r="BF599" i="3"/>
  <c r="T599" i="3"/>
  <c r="R599" i="3"/>
  <c r="P599" i="3"/>
  <c r="BI594" i="3"/>
  <c r="BH594" i="3"/>
  <c r="BG594" i="3"/>
  <c r="BF594" i="3"/>
  <c r="T594" i="3"/>
  <c r="R594" i="3"/>
  <c r="P594" i="3"/>
  <c r="BI589" i="3"/>
  <c r="BH589" i="3"/>
  <c r="BG589" i="3"/>
  <c r="BF589" i="3"/>
  <c r="T589" i="3"/>
  <c r="R589" i="3"/>
  <c r="P589" i="3"/>
  <c r="BI582" i="3"/>
  <c r="BH582" i="3"/>
  <c r="BG582" i="3"/>
  <c r="BF582" i="3"/>
  <c r="T582" i="3"/>
  <c r="R582" i="3"/>
  <c r="P582" i="3"/>
  <c r="BI577" i="3"/>
  <c r="BH577" i="3"/>
  <c r="BG577" i="3"/>
  <c r="BF577" i="3"/>
  <c r="T577" i="3"/>
  <c r="R577" i="3"/>
  <c r="P577" i="3"/>
  <c r="BI570" i="3"/>
  <c r="BH570" i="3"/>
  <c r="BG570" i="3"/>
  <c r="BF570" i="3"/>
  <c r="T570" i="3"/>
  <c r="R570" i="3"/>
  <c r="P570" i="3"/>
  <c r="BI565" i="3"/>
  <c r="BH565" i="3"/>
  <c r="BG565" i="3"/>
  <c r="BF565" i="3"/>
  <c r="T565" i="3"/>
  <c r="R565" i="3"/>
  <c r="P565" i="3"/>
  <c r="BI559" i="3"/>
  <c r="BH559" i="3"/>
  <c r="BG559" i="3"/>
  <c r="BF559" i="3"/>
  <c r="T559" i="3"/>
  <c r="R559" i="3"/>
  <c r="P559" i="3"/>
  <c r="BI554" i="3"/>
  <c r="BH554" i="3"/>
  <c r="BG554" i="3"/>
  <c r="BF554" i="3"/>
  <c r="T554" i="3"/>
  <c r="R554" i="3"/>
  <c r="P554" i="3"/>
  <c r="BI548" i="3"/>
  <c r="BH548" i="3"/>
  <c r="BG548" i="3"/>
  <c r="BF548" i="3"/>
  <c r="T548" i="3"/>
  <c r="R548" i="3"/>
  <c r="P548" i="3"/>
  <c r="BI543" i="3"/>
  <c r="BH543" i="3"/>
  <c r="BG543" i="3"/>
  <c r="BF543" i="3"/>
  <c r="T543" i="3"/>
  <c r="R543" i="3"/>
  <c r="P543" i="3"/>
  <c r="BI535" i="3"/>
  <c r="BH535" i="3"/>
  <c r="BG535" i="3"/>
  <c r="BF535" i="3"/>
  <c r="T535" i="3"/>
  <c r="R535" i="3"/>
  <c r="P535" i="3"/>
  <c r="BI528" i="3"/>
  <c r="BH528" i="3"/>
  <c r="BG528" i="3"/>
  <c r="BF528" i="3"/>
  <c r="T528" i="3"/>
  <c r="R528" i="3"/>
  <c r="P528" i="3"/>
  <c r="BI524" i="3"/>
  <c r="BH524" i="3"/>
  <c r="BG524" i="3"/>
  <c r="BF524" i="3"/>
  <c r="T524" i="3"/>
  <c r="R524" i="3"/>
  <c r="P524" i="3"/>
  <c r="BI519" i="3"/>
  <c r="BH519" i="3"/>
  <c r="BG519" i="3"/>
  <c r="BF519" i="3"/>
  <c r="T519" i="3"/>
  <c r="R519" i="3"/>
  <c r="P519" i="3"/>
  <c r="BI514" i="3"/>
  <c r="BH514" i="3"/>
  <c r="BG514" i="3"/>
  <c r="BF514" i="3"/>
  <c r="T514" i="3"/>
  <c r="R514" i="3"/>
  <c r="P514" i="3"/>
  <c r="BI508" i="3"/>
  <c r="BH508" i="3"/>
  <c r="BG508" i="3"/>
  <c r="BF508" i="3"/>
  <c r="T508" i="3"/>
  <c r="R508" i="3"/>
  <c r="P508" i="3"/>
  <c r="BI502" i="3"/>
  <c r="BH502" i="3"/>
  <c r="BG502" i="3"/>
  <c r="BF502" i="3"/>
  <c r="T502" i="3"/>
  <c r="R502" i="3"/>
  <c r="P502" i="3"/>
  <c r="BI495" i="3"/>
  <c r="BH495" i="3"/>
  <c r="BG495" i="3"/>
  <c r="BF495" i="3"/>
  <c r="T495" i="3"/>
  <c r="R495" i="3"/>
  <c r="P495" i="3"/>
  <c r="BI488" i="3"/>
  <c r="BH488" i="3"/>
  <c r="BG488" i="3"/>
  <c r="BF488" i="3"/>
  <c r="T488" i="3"/>
  <c r="R488" i="3"/>
  <c r="P488" i="3"/>
  <c r="BI482" i="3"/>
  <c r="BH482" i="3"/>
  <c r="BG482" i="3"/>
  <c r="BF482" i="3"/>
  <c r="T482" i="3"/>
  <c r="R482" i="3"/>
  <c r="P482" i="3"/>
  <c r="BI477" i="3"/>
  <c r="BH477" i="3"/>
  <c r="BG477" i="3"/>
  <c r="BF477" i="3"/>
  <c r="T477" i="3"/>
  <c r="R477" i="3"/>
  <c r="P477" i="3"/>
  <c r="BI472" i="3"/>
  <c r="BH472" i="3"/>
  <c r="BG472" i="3"/>
  <c r="BF472" i="3"/>
  <c r="T472" i="3"/>
  <c r="R472" i="3"/>
  <c r="P472" i="3"/>
  <c r="BI467" i="3"/>
  <c r="BH467" i="3"/>
  <c r="BG467" i="3"/>
  <c r="BF467" i="3"/>
  <c r="T467" i="3"/>
  <c r="R467" i="3"/>
  <c r="P467" i="3"/>
  <c r="BI462" i="3"/>
  <c r="BH462" i="3"/>
  <c r="BG462" i="3"/>
  <c r="BF462" i="3"/>
  <c r="T462" i="3"/>
  <c r="R462" i="3"/>
  <c r="P462" i="3"/>
  <c r="BI456" i="3"/>
  <c r="BH456" i="3"/>
  <c r="BG456" i="3"/>
  <c r="BF456" i="3"/>
  <c r="T456" i="3"/>
  <c r="R456" i="3"/>
  <c r="P456" i="3"/>
  <c r="BI451" i="3"/>
  <c r="BH451" i="3"/>
  <c r="BG451" i="3"/>
  <c r="BF451" i="3"/>
  <c r="T451" i="3"/>
  <c r="R451" i="3"/>
  <c r="P451" i="3"/>
  <c r="BI446" i="3"/>
  <c r="BH446" i="3"/>
  <c r="BG446" i="3"/>
  <c r="BF446" i="3"/>
  <c r="T446" i="3"/>
  <c r="R446" i="3"/>
  <c r="P446" i="3"/>
  <c r="BI440" i="3"/>
  <c r="BH440" i="3"/>
  <c r="BG440" i="3"/>
  <c r="BF440" i="3"/>
  <c r="T440" i="3"/>
  <c r="R440" i="3"/>
  <c r="P440" i="3"/>
  <c r="BI435" i="3"/>
  <c r="BH435" i="3"/>
  <c r="BG435" i="3"/>
  <c r="BF435" i="3"/>
  <c r="T435" i="3"/>
  <c r="R435" i="3"/>
  <c r="P435" i="3"/>
  <c r="BI430" i="3"/>
  <c r="BH430" i="3"/>
  <c r="BG430" i="3"/>
  <c r="BF430" i="3"/>
  <c r="T430" i="3"/>
  <c r="R430" i="3"/>
  <c r="P430" i="3"/>
  <c r="BI424" i="3"/>
  <c r="BH424" i="3"/>
  <c r="BG424" i="3"/>
  <c r="BF424" i="3"/>
  <c r="T424" i="3"/>
  <c r="R424" i="3"/>
  <c r="P424" i="3"/>
  <c r="BI419" i="3"/>
  <c r="BH419" i="3"/>
  <c r="BG419" i="3"/>
  <c r="BF419" i="3"/>
  <c r="T419" i="3"/>
  <c r="R419" i="3"/>
  <c r="P419" i="3"/>
  <c r="BI414" i="3"/>
  <c r="BH414" i="3"/>
  <c r="BG414" i="3"/>
  <c r="BF414" i="3"/>
  <c r="T414" i="3"/>
  <c r="R414" i="3"/>
  <c r="P414" i="3"/>
  <c r="BI409" i="3"/>
  <c r="BH409" i="3"/>
  <c r="BG409" i="3"/>
  <c r="BF409" i="3"/>
  <c r="T409" i="3"/>
  <c r="R409" i="3"/>
  <c r="P409" i="3"/>
  <c r="BI404" i="3"/>
  <c r="BH404" i="3"/>
  <c r="BG404" i="3"/>
  <c r="BF404" i="3"/>
  <c r="T404" i="3"/>
  <c r="R404" i="3"/>
  <c r="P404" i="3"/>
  <c r="BI399" i="3"/>
  <c r="BH399" i="3"/>
  <c r="BG399" i="3"/>
  <c r="BF399" i="3"/>
  <c r="T399" i="3"/>
  <c r="R399" i="3"/>
  <c r="P399" i="3"/>
  <c r="BI394" i="3"/>
  <c r="BH394" i="3"/>
  <c r="BG394" i="3"/>
  <c r="BF394" i="3"/>
  <c r="T394" i="3"/>
  <c r="R394" i="3"/>
  <c r="P394" i="3"/>
  <c r="BI387" i="3"/>
  <c r="BH387" i="3"/>
  <c r="BG387" i="3"/>
  <c r="BF387" i="3"/>
  <c r="T387" i="3"/>
  <c r="R387" i="3"/>
  <c r="P387" i="3"/>
  <c r="BI381" i="3"/>
  <c r="BH381" i="3"/>
  <c r="BG381" i="3"/>
  <c r="BF381" i="3"/>
  <c r="T381" i="3"/>
  <c r="R381" i="3"/>
  <c r="P381" i="3"/>
  <c r="BI373" i="3"/>
  <c r="BH373" i="3"/>
  <c r="BG373" i="3"/>
  <c r="BF373" i="3"/>
  <c r="T373" i="3"/>
  <c r="R373" i="3"/>
  <c r="P373" i="3"/>
  <c r="BI366" i="3"/>
  <c r="BH366" i="3"/>
  <c r="BG366" i="3"/>
  <c r="BF366" i="3"/>
  <c r="T366" i="3"/>
  <c r="R366" i="3"/>
  <c r="P366" i="3"/>
  <c r="BI359" i="3"/>
  <c r="BH359" i="3"/>
  <c r="BG359" i="3"/>
  <c r="BF359" i="3"/>
  <c r="T359" i="3"/>
  <c r="R359" i="3"/>
  <c r="P359" i="3"/>
  <c r="BI354" i="3"/>
  <c r="BH354" i="3"/>
  <c r="BG354" i="3"/>
  <c r="BF354" i="3"/>
  <c r="T354" i="3"/>
  <c r="R354" i="3"/>
  <c r="P354" i="3"/>
  <c r="BI343" i="3"/>
  <c r="BH343" i="3"/>
  <c r="BG343" i="3"/>
  <c r="BF343" i="3"/>
  <c r="T343" i="3"/>
  <c r="R343" i="3"/>
  <c r="P343" i="3"/>
  <c r="BI338" i="3"/>
  <c r="BH338" i="3"/>
  <c r="BG338" i="3"/>
  <c r="BF338" i="3"/>
  <c r="T338" i="3"/>
  <c r="R338" i="3"/>
  <c r="P338" i="3"/>
  <c r="BI333" i="3"/>
  <c r="BH333" i="3"/>
  <c r="BG333" i="3"/>
  <c r="BF333" i="3"/>
  <c r="T333" i="3"/>
  <c r="R333" i="3"/>
  <c r="P333" i="3"/>
  <c r="BI328" i="3"/>
  <c r="BH328" i="3"/>
  <c r="BG328" i="3"/>
  <c r="BF328" i="3"/>
  <c r="T328" i="3"/>
  <c r="R328" i="3"/>
  <c r="P328" i="3"/>
  <c r="BI323" i="3"/>
  <c r="BH323" i="3"/>
  <c r="BG323" i="3"/>
  <c r="BF323" i="3"/>
  <c r="T323" i="3"/>
  <c r="R323" i="3"/>
  <c r="P323" i="3"/>
  <c r="BI318" i="3"/>
  <c r="BH318" i="3"/>
  <c r="BG318" i="3"/>
  <c r="BF318" i="3"/>
  <c r="T318" i="3"/>
  <c r="R318" i="3"/>
  <c r="P318" i="3"/>
  <c r="BI313" i="3"/>
  <c r="BH313" i="3"/>
  <c r="BG313" i="3"/>
  <c r="BF313" i="3"/>
  <c r="T313" i="3"/>
  <c r="R313" i="3"/>
  <c r="P313" i="3"/>
  <c r="BI308" i="3"/>
  <c r="BH308" i="3"/>
  <c r="BG308" i="3"/>
  <c r="BF308" i="3"/>
  <c r="T308" i="3"/>
  <c r="R308" i="3"/>
  <c r="P308" i="3"/>
  <c r="BI303" i="3"/>
  <c r="BH303" i="3"/>
  <c r="BG303" i="3"/>
  <c r="BF303" i="3"/>
  <c r="T303" i="3"/>
  <c r="R303" i="3"/>
  <c r="P303" i="3"/>
  <c r="BI298" i="3"/>
  <c r="BH298" i="3"/>
  <c r="BG298" i="3"/>
  <c r="BF298" i="3"/>
  <c r="T298" i="3"/>
  <c r="R298" i="3"/>
  <c r="P298" i="3"/>
  <c r="BI293" i="3"/>
  <c r="BH293" i="3"/>
  <c r="BG293" i="3"/>
  <c r="BF293" i="3"/>
  <c r="T293" i="3"/>
  <c r="R293" i="3"/>
  <c r="P293" i="3"/>
  <c r="BI286" i="3"/>
  <c r="BH286" i="3"/>
  <c r="BG286" i="3"/>
  <c r="BF286" i="3"/>
  <c r="T286" i="3"/>
  <c r="R286" i="3"/>
  <c r="P286" i="3"/>
  <c r="BI281" i="3"/>
  <c r="BH281" i="3"/>
  <c r="BG281" i="3"/>
  <c r="BF281" i="3"/>
  <c r="T281" i="3"/>
  <c r="R281" i="3"/>
  <c r="P281" i="3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64" i="3"/>
  <c r="BH264" i="3"/>
  <c r="BG264" i="3"/>
  <c r="BF264" i="3"/>
  <c r="T264" i="3"/>
  <c r="R264" i="3"/>
  <c r="P264" i="3"/>
  <c r="BI256" i="3"/>
  <c r="BH256" i="3"/>
  <c r="BG256" i="3"/>
  <c r="BF256" i="3"/>
  <c r="T256" i="3"/>
  <c r="R256" i="3"/>
  <c r="P256" i="3"/>
  <c r="BI248" i="3"/>
  <c r="BH248" i="3"/>
  <c r="BG248" i="3"/>
  <c r="BF248" i="3"/>
  <c r="T248" i="3"/>
  <c r="R248" i="3"/>
  <c r="P248" i="3"/>
  <c r="BI242" i="3"/>
  <c r="BH242" i="3"/>
  <c r="BG242" i="3"/>
  <c r="BF242" i="3"/>
  <c r="T242" i="3"/>
  <c r="R242" i="3"/>
  <c r="P242" i="3"/>
  <c r="BI236" i="3"/>
  <c r="BH236" i="3"/>
  <c r="BG236" i="3"/>
  <c r="BF236" i="3"/>
  <c r="T236" i="3"/>
  <c r="R236" i="3"/>
  <c r="P236" i="3"/>
  <c r="BI230" i="3"/>
  <c r="BH230" i="3"/>
  <c r="BG230" i="3"/>
  <c r="BF230" i="3"/>
  <c r="T230" i="3"/>
  <c r="R230" i="3"/>
  <c r="P230" i="3"/>
  <c r="BI224" i="3"/>
  <c r="BH224" i="3"/>
  <c r="BG224" i="3"/>
  <c r="BF224" i="3"/>
  <c r="T224" i="3"/>
  <c r="R224" i="3"/>
  <c r="P224" i="3"/>
  <c r="BI218" i="3"/>
  <c r="BH218" i="3"/>
  <c r="BG218" i="3"/>
  <c r="BF218" i="3"/>
  <c r="T218" i="3"/>
  <c r="R218" i="3"/>
  <c r="P218" i="3"/>
  <c r="BI212" i="3"/>
  <c r="BH212" i="3"/>
  <c r="BG212" i="3"/>
  <c r="BF212" i="3"/>
  <c r="T212" i="3"/>
  <c r="R212" i="3"/>
  <c r="P212" i="3"/>
  <c r="BI206" i="3"/>
  <c r="BH206" i="3"/>
  <c r="BG206" i="3"/>
  <c r="BF206" i="3"/>
  <c r="T206" i="3"/>
  <c r="R206" i="3"/>
  <c r="P206" i="3"/>
  <c r="BI200" i="3"/>
  <c r="BH200" i="3"/>
  <c r="BG200" i="3"/>
  <c r="BF200" i="3"/>
  <c r="T200" i="3"/>
  <c r="R200" i="3"/>
  <c r="P200" i="3"/>
  <c r="BI194" i="3"/>
  <c r="BH194" i="3"/>
  <c r="BG194" i="3"/>
  <c r="BF194" i="3"/>
  <c r="T194" i="3"/>
  <c r="R194" i="3"/>
  <c r="P194" i="3"/>
  <c r="BI188" i="3"/>
  <c r="BH188" i="3"/>
  <c r="BG188" i="3"/>
  <c r="BF188" i="3"/>
  <c r="T188" i="3"/>
  <c r="R188" i="3"/>
  <c r="P188" i="3"/>
  <c r="BI182" i="3"/>
  <c r="BH182" i="3"/>
  <c r="BG182" i="3"/>
  <c r="BF182" i="3"/>
  <c r="T182" i="3"/>
  <c r="R182" i="3"/>
  <c r="P182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46" i="3"/>
  <c r="BH146" i="3"/>
  <c r="BG146" i="3"/>
  <c r="BF146" i="3"/>
  <c r="T146" i="3"/>
  <c r="R146" i="3"/>
  <c r="P146" i="3"/>
  <c r="BI140" i="3"/>
  <c r="BH140" i="3"/>
  <c r="BG140" i="3"/>
  <c r="BF140" i="3"/>
  <c r="T140" i="3"/>
  <c r="R140" i="3"/>
  <c r="P140" i="3"/>
  <c r="BI134" i="3"/>
  <c r="BH134" i="3"/>
  <c r="BG134" i="3"/>
  <c r="BF134" i="3"/>
  <c r="T134" i="3"/>
  <c r="R134" i="3"/>
  <c r="P134" i="3"/>
  <c r="BI124" i="3"/>
  <c r="BH124" i="3"/>
  <c r="BG124" i="3"/>
  <c r="BF124" i="3"/>
  <c r="T124" i="3"/>
  <c r="R124" i="3"/>
  <c r="P124" i="3"/>
  <c r="J118" i="3"/>
  <c r="F117" i="3"/>
  <c r="F115" i="3"/>
  <c r="E113" i="3"/>
  <c r="J92" i="3"/>
  <c r="F91" i="3"/>
  <c r="F89" i="3"/>
  <c r="E87" i="3"/>
  <c r="J21" i="3"/>
  <c r="E21" i="3"/>
  <c r="J117" i="3" s="1"/>
  <c r="J20" i="3"/>
  <c r="J18" i="3"/>
  <c r="E18" i="3"/>
  <c r="F118" i="3" s="1"/>
  <c r="J17" i="3"/>
  <c r="J12" i="3"/>
  <c r="J89" i="3"/>
  <c r="E7" i="3"/>
  <c r="E85" i="3"/>
  <c r="J37" i="2"/>
  <c r="J36" i="2"/>
  <c r="AY95" i="1" s="1"/>
  <c r="J35" i="2"/>
  <c r="AX95" i="1"/>
  <c r="BI420" i="2"/>
  <c r="BH420" i="2"/>
  <c r="BG420" i="2"/>
  <c r="BF420" i="2"/>
  <c r="T420" i="2"/>
  <c r="R420" i="2"/>
  <c r="P420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5" i="2"/>
  <c r="BH395" i="2"/>
  <c r="BG395" i="2"/>
  <c r="BF395" i="2"/>
  <c r="T395" i="2"/>
  <c r="R395" i="2"/>
  <c r="P395" i="2"/>
  <c r="BI382" i="2"/>
  <c r="BH382" i="2"/>
  <c r="BG382" i="2"/>
  <c r="BF382" i="2"/>
  <c r="T382" i="2"/>
  <c r="R382" i="2"/>
  <c r="P382" i="2"/>
  <c r="BI375" i="2"/>
  <c r="BH375" i="2"/>
  <c r="BG375" i="2"/>
  <c r="BF375" i="2"/>
  <c r="T375" i="2"/>
  <c r="R375" i="2"/>
  <c r="P375" i="2"/>
  <c r="BI369" i="2"/>
  <c r="BH369" i="2"/>
  <c r="BG369" i="2"/>
  <c r="BF369" i="2"/>
  <c r="T369" i="2"/>
  <c r="R369" i="2"/>
  <c r="P369" i="2"/>
  <c r="BI364" i="2"/>
  <c r="BH364" i="2"/>
  <c r="BG364" i="2"/>
  <c r="BF364" i="2"/>
  <c r="T364" i="2"/>
  <c r="R364" i="2"/>
  <c r="P364" i="2"/>
  <c r="BI357" i="2"/>
  <c r="BH357" i="2"/>
  <c r="BG357" i="2"/>
  <c r="BF357" i="2"/>
  <c r="T357" i="2"/>
  <c r="R357" i="2"/>
  <c r="P357" i="2"/>
  <c r="BI350" i="2"/>
  <c r="BH350" i="2"/>
  <c r="BG350" i="2"/>
  <c r="BF350" i="2"/>
  <c r="T350" i="2"/>
  <c r="R350" i="2"/>
  <c r="P350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0" i="2"/>
  <c r="BH310" i="2"/>
  <c r="BG310" i="2"/>
  <c r="BF310" i="2"/>
  <c r="T310" i="2"/>
  <c r="R310" i="2"/>
  <c r="P310" i="2"/>
  <c r="BI303" i="2"/>
  <c r="BH303" i="2"/>
  <c r="BG303" i="2"/>
  <c r="BF303" i="2"/>
  <c r="T303" i="2"/>
  <c r="R303" i="2"/>
  <c r="P303" i="2"/>
  <c r="BI290" i="2"/>
  <c r="BH290" i="2"/>
  <c r="BG290" i="2"/>
  <c r="BF290" i="2"/>
  <c r="T290" i="2"/>
  <c r="R290" i="2"/>
  <c r="P290" i="2"/>
  <c r="BI282" i="2"/>
  <c r="BH282" i="2"/>
  <c r="BG282" i="2"/>
  <c r="BF282" i="2"/>
  <c r="T282" i="2"/>
  <c r="R282" i="2"/>
  <c r="P282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58" i="2"/>
  <c r="BH258" i="2"/>
  <c r="BG258" i="2"/>
  <c r="BF258" i="2"/>
  <c r="T258" i="2"/>
  <c r="R258" i="2"/>
  <c r="P258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1" i="2"/>
  <c r="BH231" i="2"/>
  <c r="BG231" i="2"/>
  <c r="BF231" i="2"/>
  <c r="T231" i="2"/>
  <c r="R231" i="2"/>
  <c r="P231" i="2"/>
  <c r="BI223" i="2"/>
  <c r="BH223" i="2"/>
  <c r="BG223" i="2"/>
  <c r="BF223" i="2"/>
  <c r="T223" i="2"/>
  <c r="R223" i="2"/>
  <c r="P223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196" i="2"/>
  <c r="BH196" i="2"/>
  <c r="BG196" i="2"/>
  <c r="BF196" i="2"/>
  <c r="T196" i="2"/>
  <c r="R196" i="2"/>
  <c r="P196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56" i="2"/>
  <c r="BH156" i="2"/>
  <c r="BG156" i="2"/>
  <c r="BF156" i="2"/>
  <c r="T156" i="2"/>
  <c r="R156" i="2"/>
  <c r="P156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4" i="2"/>
  <c r="BH134" i="2"/>
  <c r="BG134" i="2"/>
  <c r="BF134" i="2"/>
  <c r="T134" i="2"/>
  <c r="R134" i="2"/>
  <c r="P134" i="2"/>
  <c r="BI124" i="2"/>
  <c r="BH124" i="2"/>
  <c r="BG124" i="2"/>
  <c r="BF124" i="2"/>
  <c r="T124" i="2"/>
  <c r="R124" i="2"/>
  <c r="P124" i="2"/>
  <c r="J118" i="2"/>
  <c r="F117" i="2"/>
  <c r="F115" i="2"/>
  <c r="E113" i="2"/>
  <c r="J92" i="2"/>
  <c r="F91" i="2"/>
  <c r="F89" i="2"/>
  <c r="E87" i="2"/>
  <c r="J21" i="2"/>
  <c r="E21" i="2"/>
  <c r="J117" i="2" s="1"/>
  <c r="J20" i="2"/>
  <c r="J18" i="2"/>
  <c r="E18" i="2"/>
  <c r="F92" i="2" s="1"/>
  <c r="J17" i="2"/>
  <c r="J12" i="2"/>
  <c r="J115" i="2" s="1"/>
  <c r="E7" i="2"/>
  <c r="E111" i="2"/>
  <c r="L90" i="1"/>
  <c r="AM90" i="1"/>
  <c r="AM89" i="1"/>
  <c r="L89" i="1"/>
  <c r="AM87" i="1"/>
  <c r="L87" i="1"/>
  <c r="L85" i="1"/>
  <c r="L84" i="1"/>
  <c r="J420" i="2"/>
  <c r="BK405" i="2"/>
  <c r="BK395" i="2"/>
  <c r="BK369" i="2"/>
  <c r="BK343" i="2"/>
  <c r="J321" i="2"/>
  <c r="J290" i="2"/>
  <c r="BK248" i="2"/>
  <c r="BK185" i="2"/>
  <c r="J148" i="2"/>
  <c r="J369" i="2"/>
  <c r="J325" i="2"/>
  <c r="BK303" i="2"/>
  <c r="BK275" i="2"/>
  <c r="J248" i="2"/>
  <c r="BK223" i="2"/>
  <c r="BK156" i="2"/>
  <c r="BK124" i="2"/>
  <c r="J329" i="2"/>
  <c r="BK282" i="2"/>
  <c r="BK231" i="2"/>
  <c r="BK180" i="2"/>
  <c r="J142" i="2"/>
  <c r="BK589" i="3"/>
  <c r="BK565" i="3"/>
  <c r="J528" i="3"/>
  <c r="J472" i="3"/>
  <c r="BK440" i="3"/>
  <c r="J409" i="3"/>
  <c r="J373" i="3"/>
  <c r="J328" i="3"/>
  <c r="BK248" i="3"/>
  <c r="BK212" i="3"/>
  <c r="BK134" i="3"/>
  <c r="J559" i="3"/>
  <c r="BK524" i="3"/>
  <c r="J495" i="3"/>
  <c r="BK467" i="3"/>
  <c r="J435" i="3"/>
  <c r="BK366" i="3"/>
  <c r="J318" i="3"/>
  <c r="BK298" i="3"/>
  <c r="BK224" i="3"/>
  <c r="BK182" i="3"/>
  <c r="J577" i="3"/>
  <c r="BK554" i="3"/>
  <c r="BK519" i="3"/>
  <c r="J482" i="3"/>
  <c r="BK446" i="3"/>
  <c r="BK419" i="3"/>
  <c r="BK359" i="3"/>
  <c r="J333" i="3"/>
  <c r="BK264" i="3"/>
  <c r="J236" i="3"/>
  <c r="BK170" i="3"/>
  <c r="J140" i="3"/>
  <c r="BK381" i="3"/>
  <c r="J308" i="3"/>
  <c r="J276" i="3"/>
  <c r="BK194" i="3"/>
  <c r="J170" i="3"/>
  <c r="J543" i="4"/>
  <c r="BK500" i="4"/>
  <c r="BK465" i="4"/>
  <c r="J441" i="4"/>
  <c r="J415" i="4"/>
  <c r="J387" i="4"/>
  <c r="J349" i="4"/>
  <c r="J258" i="4"/>
  <c r="BK186" i="4"/>
  <c r="BK124" i="4"/>
  <c r="J538" i="4"/>
  <c r="J516" i="4"/>
  <c r="J482" i="4"/>
  <c r="J434" i="4"/>
  <c r="BK344" i="4"/>
  <c r="J316" i="4"/>
  <c r="J240" i="4"/>
  <c r="BK180" i="4"/>
  <c r="J124" i="4"/>
  <c r="BK543" i="4"/>
  <c r="BK496" i="4"/>
  <c r="BK478" i="4"/>
  <c r="BK396" i="4"/>
  <c r="J354" i="4"/>
  <c r="BK290" i="4"/>
  <c r="BK258" i="4"/>
  <c r="J216" i="4"/>
  <c r="J156" i="4"/>
  <c r="BK538" i="4"/>
  <c r="BK441" i="4"/>
  <c r="J365" i="4"/>
  <c r="BK337" i="4"/>
  <c r="BK309" i="4"/>
  <c r="BK222" i="4"/>
  <c r="BK174" i="4"/>
  <c r="J144" i="4"/>
  <c r="BK161" i="5"/>
  <c r="BK144" i="5"/>
  <c r="BK189" i="5"/>
  <c r="J161" i="5"/>
  <c r="J140" i="5"/>
  <c r="J220" i="5"/>
  <c r="J184" i="5"/>
  <c r="J148" i="5"/>
  <c r="J209" i="5"/>
  <c r="J240" i="6"/>
  <c r="BK163" i="6"/>
  <c r="BK235" i="6"/>
  <c r="J155" i="6"/>
  <c r="BK240" i="6"/>
  <c r="BK209" i="6"/>
  <c r="J175" i="6"/>
  <c r="BK150" i="6"/>
  <c r="BK229" i="6"/>
  <c r="BK195" i="6"/>
  <c r="J168" i="6"/>
  <c r="BK186" i="7"/>
  <c r="J211" i="7"/>
  <c r="BK163" i="7"/>
  <c r="J136" i="7"/>
  <c r="J196" i="7"/>
  <c r="J163" i="7"/>
  <c r="BK191" i="7"/>
  <c r="BK124" i="7"/>
  <c r="J143" i="8"/>
  <c r="J192" i="8"/>
  <c r="J208" i="8"/>
  <c r="BK168" i="8"/>
  <c r="BK143" i="8"/>
  <c r="J219" i="9"/>
  <c r="BK194" i="9"/>
  <c r="BK170" i="9"/>
  <c r="BK154" i="9"/>
  <c r="BK219" i="9"/>
  <c r="J185" i="9"/>
  <c r="BK236" i="9"/>
  <c r="BK163" i="9"/>
  <c r="BK129" i="9"/>
  <c r="BK204" i="9"/>
  <c r="BK158" i="9"/>
  <c r="BK134" i="9"/>
  <c r="BK159" i="10"/>
  <c r="BK121" i="10"/>
  <c r="J121" i="10"/>
  <c r="BK127" i="11"/>
  <c r="J131" i="11"/>
  <c r="BK121" i="11"/>
  <c r="J137" i="11"/>
  <c r="J119" i="11"/>
  <c r="J133" i="11"/>
  <c r="BK119" i="11"/>
  <c r="J172" i="12"/>
  <c r="BK141" i="12"/>
  <c r="J132" i="12"/>
  <c r="BK157" i="12"/>
  <c r="BK190" i="13"/>
  <c r="J174" i="13"/>
  <c r="BK154" i="13"/>
  <c r="BK133" i="13"/>
  <c r="J178" i="13"/>
  <c r="BK135" i="13"/>
  <c r="J186" i="13"/>
  <c r="J170" i="13"/>
  <c r="BK159" i="13"/>
  <c r="BK139" i="13"/>
  <c r="J182" i="13"/>
  <c r="BK163" i="13"/>
  <c r="BK156" i="13"/>
  <c r="J145" i="13"/>
  <c r="BK218" i="14"/>
  <c r="J205" i="14"/>
  <c r="J196" i="14"/>
  <c r="J167" i="14"/>
  <c r="BK156" i="14"/>
  <c r="J137" i="14"/>
  <c r="J211" i="14"/>
  <c r="BK190" i="14"/>
  <c r="J169" i="14"/>
  <c r="BK143" i="14"/>
  <c r="J227" i="14"/>
  <c r="J218" i="14"/>
  <c r="BK196" i="14"/>
  <c r="BK179" i="14"/>
  <c r="BK162" i="14"/>
  <c r="J156" i="14"/>
  <c r="BK141" i="14"/>
  <c r="BK224" i="14"/>
  <c r="BK192" i="14"/>
  <c r="J179" i="14"/>
  <c r="BK169" i="14"/>
  <c r="J147" i="14"/>
  <c r="J415" i="2"/>
  <c r="J410" i="2"/>
  <c r="J400" i="2"/>
  <c r="J395" i="2"/>
  <c r="J364" i="2"/>
  <c r="BK333" i="2"/>
  <c r="BK310" i="2"/>
  <c r="J275" i="2"/>
  <c r="J216" i="2"/>
  <c r="J180" i="2"/>
  <c r="BK168" i="2"/>
  <c r="BK382" i="2"/>
  <c r="BK338" i="2"/>
  <c r="BK290" i="2"/>
  <c r="J265" i="2"/>
  <c r="J243" i="2"/>
  <c r="BK216" i="2"/>
  <c r="BK173" i="2"/>
  <c r="BK142" i="2"/>
  <c r="BK350" i="2"/>
  <c r="J343" i="2"/>
  <c r="J338" i="2"/>
  <c r="J333" i="2"/>
  <c r="BK317" i="2"/>
  <c r="BK258" i="2"/>
  <c r="J212" i="2"/>
  <c r="J156" i="2"/>
  <c r="J594" i="3"/>
  <c r="J570" i="3"/>
  <c r="J548" i="3"/>
  <c r="BK495" i="3"/>
  <c r="J430" i="3"/>
  <c r="J414" i="3"/>
  <c r="BK394" i="3"/>
  <c r="BK338" i="3"/>
  <c r="BK271" i="3"/>
  <c r="BK230" i="3"/>
  <c r="BK176" i="3"/>
  <c r="BK582" i="3"/>
  <c r="J535" i="3"/>
  <c r="J502" i="3"/>
  <c r="J477" i="3"/>
  <c r="J446" i="3"/>
  <c r="J404" i="3"/>
  <c r="J359" i="3"/>
  <c r="J313" i="3"/>
  <c r="BK281" i="3"/>
  <c r="J242" i="3"/>
  <c r="J200" i="3"/>
  <c r="BK594" i="3"/>
  <c r="BK548" i="3"/>
  <c r="J524" i="3"/>
  <c r="BK508" i="3"/>
  <c r="BK472" i="3"/>
  <c r="J451" i="3"/>
  <c r="J424" i="3"/>
  <c r="J381" i="3"/>
  <c r="J354" i="3"/>
  <c r="BK328" i="3"/>
  <c r="J286" i="3"/>
  <c r="J248" i="3"/>
  <c r="J206" i="3"/>
  <c r="J158" i="3"/>
  <c r="J134" i="3"/>
  <c r="BK318" i="3"/>
  <c r="J293" i="3"/>
  <c r="J230" i="3"/>
  <c r="J182" i="3"/>
  <c r="BK158" i="3"/>
  <c r="J124" i="3"/>
  <c r="BK523" i="4"/>
  <c r="BK469" i="4"/>
  <c r="J446" i="4"/>
  <c r="J406" i="4"/>
  <c r="BK376" i="4"/>
  <c r="BK295" i="4"/>
  <c r="J222" i="4"/>
  <c r="J180" i="4"/>
  <c r="BK557" i="4"/>
  <c r="BK528" i="4"/>
  <c r="BK511" i="4"/>
  <c r="J478" i="4"/>
  <c r="J460" i="4"/>
  <c r="BK406" i="4"/>
  <c r="J325" i="4"/>
  <c r="J264" i="4"/>
  <c r="J234" i="4"/>
  <c r="J192" i="4"/>
  <c r="J130" i="4"/>
  <c r="J552" i="4"/>
  <c r="BK492" i="4"/>
  <c r="J429" i="4"/>
  <c r="J376" i="4"/>
  <c r="BK304" i="4"/>
  <c r="BK278" i="4"/>
  <c r="J252" i="4"/>
  <c r="BK228" i="4"/>
  <c r="J186" i="4"/>
  <c r="BK136" i="4"/>
  <c r="BK505" i="4"/>
  <c r="BK446" i="4"/>
  <c r="J370" i="4"/>
  <c r="BK349" i="4"/>
  <c r="BK316" i="4"/>
  <c r="BK240" i="4"/>
  <c r="BK210" i="4"/>
  <c r="BK162" i="4"/>
  <c r="J136" i="4"/>
  <c r="BK170" i="5"/>
  <c r="J129" i="5"/>
  <c r="J195" i="5"/>
  <c r="J180" i="5"/>
  <c r="J157" i="5"/>
  <c r="J144" i="5"/>
  <c r="J226" i="5"/>
  <c r="J189" i="5"/>
  <c r="J170" i="5"/>
  <c r="BK140" i="5"/>
  <c r="BK195" i="5"/>
  <c r="J200" i="6"/>
  <c r="BK145" i="6"/>
  <c r="BK189" i="6"/>
  <c r="BK136" i="6"/>
  <c r="J229" i="6"/>
  <c r="J204" i="6"/>
  <c r="BK168" i="6"/>
  <c r="BK155" i="6"/>
  <c r="BK124" i="6"/>
  <c r="J214" i="6"/>
  <c r="J179" i="6"/>
  <c r="BK159" i="6"/>
  <c r="J131" i="6"/>
  <c r="BK196" i="7"/>
  <c r="BK158" i="7"/>
  <c r="BK136" i="7"/>
  <c r="BK176" i="7"/>
  <c r="J141" i="7"/>
  <c r="BK204" i="7"/>
  <c r="BK171" i="7"/>
  <c r="J158" i="7"/>
  <c r="J186" i="7"/>
  <c r="J146" i="7"/>
  <c r="J187" i="8"/>
  <c r="J214" i="8"/>
  <c r="J173" i="8"/>
  <c r="BK147" i="8"/>
  <c r="BK134" i="8"/>
  <c r="BK124" i="8"/>
  <c r="BK199" i="9"/>
  <c r="BK174" i="9"/>
  <c r="J158" i="9"/>
  <c r="BK124" i="9"/>
  <c r="J134" i="9"/>
  <c r="J190" i="9"/>
  <c r="J154" i="9"/>
  <c r="J124" i="9"/>
  <c r="J199" i="9"/>
  <c r="BK146" i="9"/>
  <c r="J127" i="10"/>
  <c r="J139" i="10"/>
  <c r="BK127" i="10"/>
  <c r="BK141" i="11"/>
  <c r="J121" i="11"/>
  <c r="J129" i="11"/>
  <c r="BK145" i="11"/>
  <c r="BK135" i="11"/>
  <c r="J145" i="11"/>
  <c r="BK139" i="11"/>
  <c r="BK129" i="11"/>
  <c r="BK145" i="12"/>
  <c r="J145" i="12"/>
  <c r="J157" i="12"/>
  <c r="J119" i="12"/>
  <c r="J136" i="12"/>
  <c r="BK119" i="12"/>
  <c r="J176" i="13"/>
  <c r="BK170" i="13"/>
  <c r="BK145" i="13"/>
  <c r="J190" i="13"/>
  <c r="J172" i="13"/>
  <c r="BK137" i="13"/>
  <c r="BK131" i="13"/>
  <c r="BK182" i="13"/>
  <c r="BK172" i="13"/>
  <c r="J163" i="13"/>
  <c r="J143" i="13"/>
  <c r="J135" i="13"/>
  <c r="BK178" i="13"/>
  <c r="J159" i="13"/>
  <c r="J150" i="13"/>
  <c r="J131" i="13"/>
  <c r="BK211" i="14"/>
  <c r="BK203" i="14"/>
  <c r="J194" i="14"/>
  <c r="BK165" i="14"/>
  <c r="J151" i="14"/>
  <c r="J135" i="14"/>
  <c r="BK215" i="14"/>
  <c r="BK181" i="14"/>
  <c r="BK167" i="14"/>
  <c r="BK139" i="14"/>
  <c r="BK220" i="14"/>
  <c r="J209" i="14"/>
  <c r="J192" i="14"/>
  <c r="BK185" i="14"/>
  <c r="J171" i="14"/>
  <c r="BK147" i="14"/>
  <c r="BK135" i="14"/>
  <c r="BK227" i="14"/>
  <c r="J203" i="14"/>
  <c r="J185" i="14"/>
  <c r="J177" i="14"/>
  <c r="BK151" i="14"/>
  <c r="J141" i="14"/>
  <c r="BK420" i="2"/>
  <c r="J405" i="2"/>
  <c r="J382" i="2"/>
  <c r="BK357" i="2"/>
  <c r="BK325" i="2"/>
  <c r="BK265" i="2"/>
  <c r="BK208" i="2"/>
  <c r="AS106" i="1"/>
  <c r="BK196" i="2"/>
  <c r="BK148" i="2"/>
  <c r="J375" i="2"/>
  <c r="BK321" i="2"/>
  <c r="BK270" i="2"/>
  <c r="J223" i="2"/>
  <c r="J196" i="2"/>
  <c r="BK599" i="3"/>
  <c r="BK577" i="3"/>
  <c r="BK514" i="3"/>
  <c r="J462" i="3"/>
  <c r="BK424" i="3"/>
  <c r="BK399" i="3"/>
  <c r="BK354" i="3"/>
  <c r="J281" i="3"/>
  <c r="BK242" i="3"/>
  <c r="J188" i="3"/>
  <c r="BK124" i="3"/>
  <c r="BK543" i="3"/>
  <c r="J508" i="3"/>
  <c r="BK482" i="3"/>
  <c r="BK451" i="3"/>
  <c r="BK414" i="3"/>
  <c r="J394" i="3"/>
  <c r="BK343" i="3"/>
  <c r="BK303" i="3"/>
  <c r="J271" i="3"/>
  <c r="BK206" i="3"/>
  <c r="J599" i="3"/>
  <c r="BK570" i="3"/>
  <c r="J543" i="3"/>
  <c r="J514" i="3"/>
  <c r="J467" i="3"/>
  <c r="BK435" i="3"/>
  <c r="BK373" i="3"/>
  <c r="J343" i="3"/>
  <c r="J303" i="3"/>
  <c r="BK256" i="3"/>
  <c r="J212" i="3"/>
  <c r="BK146" i="3"/>
  <c r="BK387" i="3"/>
  <c r="BK313" i="3"/>
  <c r="J256" i="3"/>
  <c r="BK200" i="3"/>
  <c r="J176" i="3"/>
  <c r="BK152" i="3"/>
  <c r="J528" i="4"/>
  <c r="J492" i="4"/>
  <c r="BK460" i="4"/>
  <c r="BK420" i="4"/>
  <c r="J396" i="4"/>
  <c r="BK365" i="4"/>
  <c r="J278" i="4"/>
  <c r="BK192" i="4"/>
  <c r="BK150" i="4"/>
  <c r="BK533" i="4"/>
  <c r="BK487" i="4"/>
  <c r="J469" i="4"/>
  <c r="J420" i="4"/>
  <c r="J332" i="4"/>
  <c r="BK252" i="4"/>
  <c r="J204" i="4"/>
  <c r="J174" i="4"/>
  <c r="J500" i="4"/>
  <c r="J451" i="4"/>
  <c r="BK387" i="4"/>
  <c r="J295" i="4"/>
  <c r="BK270" i="4"/>
  <c r="BK234" i="4"/>
  <c r="BK204" i="4"/>
  <c r="BK168" i="4"/>
  <c r="BK516" i="4"/>
  <c r="J465" i="4"/>
  <c r="BK383" i="4"/>
  <c r="J344" i="4"/>
  <c r="BK325" i="4"/>
  <c r="J270" i="4"/>
  <c r="BK198" i="4"/>
  <c r="BK156" i="4"/>
  <c r="BK130" i="4"/>
  <c r="BK157" i="5"/>
  <c r="J215" i="5"/>
  <c r="BK175" i="5"/>
  <c r="BK148" i="5"/>
  <c r="J124" i="5"/>
  <c r="BK209" i="5"/>
  <c r="BK165" i="5"/>
  <c r="BK129" i="5"/>
  <c r="J136" i="5"/>
  <c r="BK179" i="6"/>
  <c r="BK246" i="6"/>
  <c r="J184" i="6"/>
  <c r="J124" i="6"/>
  <c r="BK214" i="6"/>
  <c r="BK184" i="6"/>
  <c r="J163" i="6"/>
  <c r="BK140" i="6"/>
  <c r="J224" i="6"/>
  <c r="BK204" i="6"/>
  <c r="BK175" i="6"/>
  <c r="J136" i="6"/>
  <c r="J191" i="7"/>
  <c r="J150" i="7"/>
  <c r="J204" i="7"/>
  <c r="BK150" i="7"/>
  <c r="BK131" i="7"/>
  <c r="BK182" i="7"/>
  <c r="J154" i="7"/>
  <c r="BK167" i="7"/>
  <c r="BK208" i="8"/>
  <c r="J124" i="8"/>
  <c r="BK129" i="8"/>
  <c r="BK177" i="8"/>
  <c r="BK156" i="8"/>
  <c r="J129" i="8"/>
  <c r="BK214" i="9"/>
  <c r="BK190" i="9"/>
  <c r="J163" i="9"/>
  <c r="J236" i="9"/>
  <c r="J150" i="9"/>
  <c r="J225" i="9"/>
  <c r="J170" i="9"/>
  <c r="J146" i="9"/>
  <c r="J214" i="9"/>
  <c r="BK179" i="9"/>
  <c r="J159" i="10"/>
  <c r="BK145" i="10"/>
  <c r="BK139" i="10"/>
  <c r="BK133" i="11"/>
  <c r="BK147" i="11"/>
  <c r="BK125" i="11"/>
  <c r="J139" i="11"/>
  <c r="J147" i="11"/>
  <c r="J135" i="11"/>
  <c r="J123" i="11"/>
  <c r="J167" i="12"/>
  <c r="BK172" i="12"/>
  <c r="BK128" i="12"/>
  <c r="BK132" i="12"/>
  <c r="BK184" i="13"/>
  <c r="J156" i="13"/>
  <c r="J139" i="13"/>
  <c r="BK186" i="13"/>
  <c r="BK150" i="13"/>
  <c r="J184" i="13"/>
  <c r="BK174" i="13"/>
  <c r="J165" i="13"/>
  <c r="BK148" i="13"/>
  <c r="J137" i="13"/>
  <c r="BK165" i="13"/>
  <c r="J152" i="13"/>
  <c r="BK141" i="13"/>
  <c r="BK209" i="14"/>
  <c r="BK201" i="14"/>
  <c r="J183" i="14"/>
  <c r="J162" i="14"/>
  <c r="J153" i="14"/>
  <c r="BK145" i="14"/>
  <c r="J165" i="14"/>
  <c r="J231" i="14"/>
  <c r="J201" i="14"/>
  <c r="J190" i="14"/>
  <c r="BK177" i="14"/>
  <c r="BK158" i="14"/>
  <c r="J143" i="14"/>
  <c r="BK234" i="14"/>
  <c r="BK207" i="14"/>
  <c r="J188" i="14"/>
  <c r="J181" i="14"/>
  <c r="BK171" i="14"/>
  <c r="BK149" i="14"/>
  <c r="BK137" i="14"/>
  <c r="BK415" i="2"/>
  <c r="BK410" i="2"/>
  <c r="BK400" i="2"/>
  <c r="BK375" i="2"/>
  <c r="J350" i="2"/>
  <c r="BK329" i="2"/>
  <c r="J303" i="2"/>
  <c r="J270" i="2"/>
  <c r="BK212" i="2"/>
  <c r="J173" i="2"/>
  <c r="J124" i="2"/>
  <c r="J357" i="2"/>
  <c r="J317" i="2"/>
  <c r="J282" i="2"/>
  <c r="J258" i="2"/>
  <c r="J231" i="2"/>
  <c r="J185" i="2"/>
  <c r="BK134" i="2"/>
  <c r="BK364" i="2"/>
  <c r="J310" i="2"/>
  <c r="BK243" i="2"/>
  <c r="J208" i="2"/>
  <c r="J168" i="2"/>
  <c r="J134" i="2"/>
  <c r="J582" i="3"/>
  <c r="J554" i="3"/>
  <c r="BK535" i="3"/>
  <c r="BK488" i="3"/>
  <c r="BK456" i="3"/>
  <c r="J419" i="3"/>
  <c r="BK404" i="3"/>
  <c r="J366" i="3"/>
  <c r="J323" i="3"/>
  <c r="J264" i="3"/>
  <c r="BK236" i="3"/>
  <c r="J194" i="3"/>
  <c r="J146" i="3"/>
  <c r="J565" i="3"/>
  <c r="J519" i="3"/>
  <c r="J488" i="3"/>
  <c r="BK462" i="3"/>
  <c r="J440" i="3"/>
  <c r="J399" i="3"/>
  <c r="BK323" i="3"/>
  <c r="BK308" i="3"/>
  <c r="BK276" i="3"/>
  <c r="BK218" i="3"/>
  <c r="BK140" i="3"/>
  <c r="J589" i="3"/>
  <c r="BK559" i="3"/>
  <c r="BK528" i="3"/>
  <c r="BK502" i="3"/>
  <c r="BK477" i="3"/>
  <c r="J456" i="3"/>
  <c r="BK430" i="3"/>
  <c r="J387" i="3"/>
  <c r="J338" i="3"/>
  <c r="BK293" i="3"/>
  <c r="J224" i="3"/>
  <c r="J164" i="3"/>
  <c r="J152" i="3"/>
  <c r="BK409" i="3"/>
  <c r="BK333" i="3"/>
  <c r="J298" i="3"/>
  <c r="BK286" i="3"/>
  <c r="J218" i="3"/>
  <c r="BK188" i="3"/>
  <c r="BK164" i="3"/>
  <c r="J533" i="4"/>
  <c r="J487" i="4"/>
  <c r="BK451" i="4"/>
  <c r="BK434" i="4"/>
  <c r="BK401" i="4"/>
  <c r="J383" i="4"/>
  <c r="J309" i="4"/>
  <c r="J228" i="4"/>
  <c r="J162" i="4"/>
  <c r="BK552" i="4"/>
  <c r="J523" i="4"/>
  <c r="J496" i="4"/>
  <c r="J474" i="4"/>
  <c r="BK429" i="4"/>
  <c r="J337" i="4"/>
  <c r="J290" i="4"/>
  <c r="J246" i="4"/>
  <c r="J198" i="4"/>
  <c r="J557" i="4"/>
  <c r="J505" i="4"/>
  <c r="BK482" i="4"/>
  <c r="J401" i="4"/>
  <c r="BK370" i="4"/>
  <c r="BK264" i="4"/>
  <c r="BK246" i="4"/>
  <c r="J210" i="4"/>
  <c r="BK144" i="4"/>
  <c r="J511" i="4"/>
  <c r="BK474" i="4"/>
  <c r="BK415" i="4"/>
  <c r="BK354" i="4"/>
  <c r="BK332" i="4"/>
  <c r="J304" i="4"/>
  <c r="BK216" i="4"/>
  <c r="J168" i="4"/>
  <c r="J150" i="4"/>
  <c r="BK220" i="5"/>
  <c r="J153" i="5"/>
  <c r="BK124" i="5"/>
  <c r="BK184" i="5"/>
  <c r="J165" i="5"/>
  <c r="BK153" i="5"/>
  <c r="BK136" i="5"/>
  <c r="BK215" i="5"/>
  <c r="J175" i="5"/>
  <c r="BK226" i="5"/>
  <c r="BK180" i="5"/>
  <c r="J235" i="6"/>
  <c r="J150" i="6"/>
  <c r="J195" i="6"/>
  <c r="J145" i="6"/>
  <c r="J246" i="6"/>
  <c r="BK224" i="6"/>
  <c r="BK200" i="6"/>
  <c r="J159" i="6"/>
  <c r="BK131" i="6"/>
  <c r="J209" i="6"/>
  <c r="J189" i="6"/>
  <c r="J140" i="6"/>
  <c r="BK211" i="7"/>
  <c r="J171" i="7"/>
  <c r="J131" i="7"/>
  <c r="J182" i="7"/>
  <c r="BK146" i="7"/>
  <c r="J124" i="7"/>
  <c r="J176" i="7"/>
  <c r="J167" i="7"/>
  <c r="BK141" i="7"/>
  <c r="BK154" i="7"/>
  <c r="BK182" i="8"/>
  <c r="J177" i="8"/>
  <c r="J156" i="8"/>
  <c r="J151" i="8"/>
  <c r="BK138" i="8"/>
  <c r="J134" i="8"/>
  <c r="BK214" i="8"/>
  <c r="BK202" i="8"/>
  <c r="BK187" i="8"/>
  <c r="J182" i="8"/>
  <c r="BK173" i="8"/>
  <c r="J163" i="8"/>
  <c r="BK151" i="8"/>
  <c r="J147" i="8"/>
  <c r="J202" i="8"/>
  <c r="J168" i="8"/>
  <c r="BK192" i="8"/>
  <c r="BK163" i="8"/>
  <c r="J138" i="8"/>
  <c r="BK230" i="9"/>
  <c r="J204" i="9"/>
  <c r="J179" i="9"/>
  <c r="BK139" i="9"/>
  <c r="BK225" i="9"/>
  <c r="J194" i="9"/>
  <c r="J129" i="9"/>
  <c r="J174" i="9"/>
  <c r="BK150" i="9"/>
  <c r="J230" i="9"/>
  <c r="BK185" i="9"/>
  <c r="J139" i="9"/>
  <c r="BK133" i="10"/>
  <c r="J133" i="10"/>
  <c r="J145" i="10"/>
  <c r="BK143" i="11"/>
  <c r="BK123" i="11"/>
  <c r="BK137" i="11"/>
  <c r="J127" i="11"/>
  <c r="J143" i="11"/>
  <c r="J125" i="11"/>
  <c r="J141" i="11"/>
  <c r="BK131" i="11"/>
  <c r="BK167" i="12"/>
  <c r="J162" i="12"/>
  <c r="BK136" i="12"/>
  <c r="BK162" i="12"/>
  <c r="J141" i="12"/>
  <c r="J128" i="12"/>
  <c r="J180" i="13"/>
  <c r="BK161" i="13"/>
  <c r="BK152" i="13"/>
  <c r="BK193" i="13"/>
  <c r="J168" i="13"/>
  <c r="J148" i="13"/>
  <c r="J133" i="13"/>
  <c r="BK176" i="13"/>
  <c r="BK168" i="13"/>
  <c r="J161" i="13"/>
  <c r="J141" i="13"/>
  <c r="J193" i="13"/>
  <c r="BK180" i="13"/>
  <c r="J154" i="13"/>
  <c r="BK143" i="13"/>
  <c r="BK222" i="14"/>
  <c r="J207" i="14"/>
  <c r="BK198" i="14"/>
  <c r="J173" i="14"/>
  <c r="J160" i="14"/>
  <c r="J149" i="14"/>
  <c r="J224" i="14"/>
  <c r="BK205" i="14"/>
  <c r="BK175" i="14"/>
  <c r="J158" i="14"/>
  <c r="J234" i="14"/>
  <c r="J222" i="14"/>
  <c r="J215" i="14"/>
  <c r="BK194" i="14"/>
  <c r="BK188" i="14"/>
  <c r="BK173" i="14"/>
  <c r="BK160" i="14"/>
  <c r="J145" i="14"/>
  <c r="J139" i="14"/>
  <c r="BK231" i="14"/>
  <c r="J220" i="14"/>
  <c r="J198" i="14"/>
  <c r="BK183" i="14"/>
  <c r="J175" i="14"/>
  <c r="BK153" i="14"/>
  <c r="T123" i="2" l="1"/>
  <c r="R155" i="2"/>
  <c r="P207" i="2"/>
  <c r="R363" i="2"/>
  <c r="BK123" i="3"/>
  <c r="J123" i="3" s="1"/>
  <c r="J98" i="3" s="1"/>
  <c r="P263" i="3"/>
  <c r="BK386" i="3"/>
  <c r="J386" i="3" s="1"/>
  <c r="J100" i="3" s="1"/>
  <c r="T564" i="3"/>
  <c r="R123" i="4"/>
  <c r="P289" i="4"/>
  <c r="R375" i="4"/>
  <c r="R510" i="4"/>
  <c r="R123" i="5"/>
  <c r="T152" i="5"/>
  <c r="BK194" i="5"/>
  <c r="J194" i="5"/>
  <c r="J100" i="5" s="1"/>
  <c r="T123" i="6"/>
  <c r="P167" i="6"/>
  <c r="P208" i="6"/>
  <c r="P123" i="7"/>
  <c r="BK162" i="7"/>
  <c r="J162" i="7"/>
  <c r="J99" i="7"/>
  <c r="BK190" i="7"/>
  <c r="J190" i="7" s="1"/>
  <c r="J100" i="7" s="1"/>
  <c r="P123" i="8"/>
  <c r="BK155" i="8"/>
  <c r="J155" i="8" s="1"/>
  <c r="J99" i="8" s="1"/>
  <c r="R186" i="8"/>
  <c r="R123" i="9"/>
  <c r="R162" i="9"/>
  <c r="P198" i="9"/>
  <c r="BK120" i="10"/>
  <c r="J120" i="10" s="1"/>
  <c r="J98" i="10" s="1"/>
  <c r="P118" i="11"/>
  <c r="P117" i="11"/>
  <c r="AU104" i="1" s="1"/>
  <c r="R118" i="12"/>
  <c r="R117" i="12"/>
  <c r="P130" i="13"/>
  <c r="T147" i="13"/>
  <c r="R158" i="13"/>
  <c r="R167" i="13"/>
  <c r="T134" i="14"/>
  <c r="P155" i="14"/>
  <c r="BK164" i="14"/>
  <c r="J164" i="14"/>
  <c r="J102" i="14"/>
  <c r="P187" i="14"/>
  <c r="T217" i="14"/>
  <c r="T213" i="14"/>
  <c r="P123" i="2"/>
  <c r="T155" i="2"/>
  <c r="BK207" i="2"/>
  <c r="J207" i="2"/>
  <c r="J100" i="2"/>
  <c r="T363" i="2"/>
  <c r="R123" i="3"/>
  <c r="T263" i="3"/>
  <c r="R386" i="3"/>
  <c r="R564" i="3"/>
  <c r="T123" i="4"/>
  <c r="T289" i="4"/>
  <c r="BK375" i="4"/>
  <c r="J375" i="4" s="1"/>
  <c r="J100" i="4" s="1"/>
  <c r="P510" i="4"/>
  <c r="P123" i="5"/>
  <c r="P152" i="5"/>
  <c r="T194" i="5"/>
  <c r="BK123" i="6"/>
  <c r="BK167" i="6"/>
  <c r="J167" i="6" s="1"/>
  <c r="J99" i="6" s="1"/>
  <c r="BK208" i="6"/>
  <c r="J208" i="6"/>
  <c r="J100" i="6" s="1"/>
  <c r="BK123" i="7"/>
  <c r="J123" i="7"/>
  <c r="J98" i="7"/>
  <c r="P162" i="7"/>
  <c r="P190" i="7"/>
  <c r="BK123" i="8"/>
  <c r="J123" i="8"/>
  <c r="J98" i="8" s="1"/>
  <c r="P155" i="8"/>
  <c r="P186" i="8"/>
  <c r="BK123" i="9"/>
  <c r="T162" i="9"/>
  <c r="BK198" i="9"/>
  <c r="J198" i="9"/>
  <c r="J100" i="9"/>
  <c r="P120" i="10"/>
  <c r="P119" i="10" s="1"/>
  <c r="P118" i="10" s="1"/>
  <c r="AU103" i="1" s="1"/>
  <c r="R118" i="11"/>
  <c r="R117" i="11" s="1"/>
  <c r="BK118" i="12"/>
  <c r="J118" i="12"/>
  <c r="J97" i="12" s="1"/>
  <c r="R130" i="13"/>
  <c r="BK147" i="13"/>
  <c r="J147" i="13"/>
  <c r="J101" i="13" s="1"/>
  <c r="T158" i="13"/>
  <c r="T167" i="13"/>
  <c r="R134" i="14"/>
  <c r="R155" i="14"/>
  <c r="P164" i="14"/>
  <c r="R187" i="14"/>
  <c r="R123" i="2"/>
  <c r="P155" i="2"/>
  <c r="T207" i="2"/>
  <c r="BK363" i="2"/>
  <c r="J363" i="2"/>
  <c r="J101" i="2" s="1"/>
  <c r="P123" i="3"/>
  <c r="R263" i="3"/>
  <c r="P386" i="3"/>
  <c r="P564" i="3"/>
  <c r="BK123" i="4"/>
  <c r="J123" i="4" s="1"/>
  <c r="J98" i="4" s="1"/>
  <c r="BK289" i="4"/>
  <c r="J289" i="4" s="1"/>
  <c r="J99" i="4" s="1"/>
  <c r="T375" i="4"/>
  <c r="BK510" i="4"/>
  <c r="J510" i="4"/>
  <c r="J101" i="4" s="1"/>
  <c r="BK123" i="5"/>
  <c r="J123" i="5" s="1"/>
  <c r="J98" i="5" s="1"/>
  <c r="R152" i="5"/>
  <c r="R194" i="5"/>
  <c r="R123" i="6"/>
  <c r="T167" i="6"/>
  <c r="T208" i="6"/>
  <c r="R123" i="7"/>
  <c r="R162" i="7"/>
  <c r="R190" i="7"/>
  <c r="T123" i="8"/>
  <c r="R155" i="8"/>
  <c r="T186" i="8"/>
  <c r="P123" i="9"/>
  <c r="P162" i="9"/>
  <c r="T198" i="9"/>
  <c r="T122" i="9" s="1"/>
  <c r="T121" i="9" s="1"/>
  <c r="R120" i="10"/>
  <c r="R119" i="10"/>
  <c r="R118" i="10" s="1"/>
  <c r="BK118" i="11"/>
  <c r="J118" i="11" s="1"/>
  <c r="J97" i="11" s="1"/>
  <c r="T118" i="12"/>
  <c r="T117" i="12"/>
  <c r="T130" i="13"/>
  <c r="T129" i="13"/>
  <c r="T128" i="13" s="1"/>
  <c r="P147" i="13"/>
  <c r="BK158" i="13"/>
  <c r="J158" i="13"/>
  <c r="J102" i="13" s="1"/>
  <c r="BK167" i="13"/>
  <c r="J167" i="13" s="1"/>
  <c r="J103" i="13" s="1"/>
  <c r="P134" i="14"/>
  <c r="P133" i="14"/>
  <c r="T155" i="14"/>
  <c r="T164" i="14"/>
  <c r="T187" i="14"/>
  <c r="P217" i="14"/>
  <c r="P213" i="14" s="1"/>
  <c r="BK123" i="2"/>
  <c r="J123" i="2" s="1"/>
  <c r="J98" i="2" s="1"/>
  <c r="BK155" i="2"/>
  <c r="J155" i="2"/>
  <c r="J99" i="2" s="1"/>
  <c r="R207" i="2"/>
  <c r="P363" i="2"/>
  <c r="T123" i="3"/>
  <c r="BK263" i="3"/>
  <c r="J263" i="3"/>
  <c r="J99" i="3" s="1"/>
  <c r="T386" i="3"/>
  <c r="BK564" i="3"/>
  <c r="J564" i="3"/>
  <c r="J101" i="3" s="1"/>
  <c r="P123" i="4"/>
  <c r="R289" i="4"/>
  <c r="P375" i="4"/>
  <c r="T510" i="4"/>
  <c r="T123" i="5"/>
  <c r="T122" i="5" s="1"/>
  <c r="T121" i="5" s="1"/>
  <c r="BK152" i="5"/>
  <c r="J152" i="5"/>
  <c r="J99" i="5" s="1"/>
  <c r="P194" i="5"/>
  <c r="P123" i="6"/>
  <c r="P122" i="6"/>
  <c r="P121" i="6" s="1"/>
  <c r="AU99" i="1" s="1"/>
  <c r="R167" i="6"/>
  <c r="R208" i="6"/>
  <c r="T123" i="7"/>
  <c r="T162" i="7"/>
  <c r="T190" i="7"/>
  <c r="R123" i="8"/>
  <c r="R122" i="8" s="1"/>
  <c r="R121" i="8" s="1"/>
  <c r="T155" i="8"/>
  <c r="BK186" i="8"/>
  <c r="J186" i="8" s="1"/>
  <c r="J100" i="8" s="1"/>
  <c r="T123" i="9"/>
  <c r="BK162" i="9"/>
  <c r="J162" i="9" s="1"/>
  <c r="J99" i="9" s="1"/>
  <c r="R198" i="9"/>
  <c r="T120" i="10"/>
  <c r="T119" i="10" s="1"/>
  <c r="T118" i="10" s="1"/>
  <c r="T118" i="11"/>
  <c r="T117" i="11"/>
  <c r="P118" i="12"/>
  <c r="P117" i="12"/>
  <c r="AU105" i="1" s="1"/>
  <c r="BK130" i="13"/>
  <c r="J130" i="13" s="1"/>
  <c r="J100" i="13" s="1"/>
  <c r="R147" i="13"/>
  <c r="P158" i="13"/>
  <c r="P167" i="13"/>
  <c r="BK134" i="14"/>
  <c r="J134" i="14" s="1"/>
  <c r="J100" i="14" s="1"/>
  <c r="BK155" i="14"/>
  <c r="J155" i="14"/>
  <c r="J101" i="14" s="1"/>
  <c r="R164" i="14"/>
  <c r="BK187" i="14"/>
  <c r="J187" i="14"/>
  <c r="J103" i="14" s="1"/>
  <c r="BK217" i="14"/>
  <c r="J217" i="14" s="1"/>
  <c r="J106" i="14" s="1"/>
  <c r="R217" i="14"/>
  <c r="R213" i="14"/>
  <c r="BK245" i="6"/>
  <c r="J245" i="6"/>
  <c r="J101" i="6" s="1"/>
  <c r="BK210" i="7"/>
  <c r="J210" i="7" s="1"/>
  <c r="J101" i="7" s="1"/>
  <c r="BK235" i="9"/>
  <c r="J235" i="9"/>
  <c r="J101" i="9" s="1"/>
  <c r="BK214" i="14"/>
  <c r="BK189" i="13"/>
  <c r="J189" i="13"/>
  <c r="J105" i="13" s="1"/>
  <c r="BK192" i="13"/>
  <c r="J192" i="13" s="1"/>
  <c r="J106" i="13" s="1"/>
  <c r="BK226" i="14"/>
  <c r="J226" i="14"/>
  <c r="J107" i="14" s="1"/>
  <c r="BK233" i="14"/>
  <c r="J233" i="14" s="1"/>
  <c r="J110" i="14" s="1"/>
  <c r="BK225" i="5"/>
  <c r="J225" i="5"/>
  <c r="J101" i="5" s="1"/>
  <c r="BK213" i="8"/>
  <c r="J213" i="8" s="1"/>
  <c r="J101" i="8" s="1"/>
  <c r="BK230" i="14"/>
  <c r="BE143" i="14"/>
  <c r="BE156" i="14"/>
  <c r="BE158" i="14"/>
  <c r="BE162" i="14"/>
  <c r="BE171" i="14"/>
  <c r="BE175" i="14"/>
  <c r="BE196" i="14"/>
  <c r="BE201" i="14"/>
  <c r="BE203" i="14"/>
  <c r="BE211" i="14"/>
  <c r="BE215" i="14"/>
  <c r="BE234" i="14"/>
  <c r="E85" i="14"/>
  <c r="J91" i="14"/>
  <c r="BE137" i="14"/>
  <c r="BE149" i="14"/>
  <c r="BE165" i="14"/>
  <c r="BE167" i="14"/>
  <c r="BE181" i="14"/>
  <c r="BE205" i="14"/>
  <c r="F129" i="14"/>
  <c r="BE135" i="14"/>
  <c r="BE145" i="14"/>
  <c r="BE147" i="14"/>
  <c r="BE151" i="14"/>
  <c r="BE153" i="14"/>
  <c r="BE160" i="14"/>
  <c r="BE177" i="14"/>
  <c r="BE183" i="14"/>
  <c r="BE192" i="14"/>
  <c r="BE194" i="14"/>
  <c r="BE198" i="14"/>
  <c r="BE207" i="14"/>
  <c r="BE209" i="14"/>
  <c r="BE218" i="14"/>
  <c r="BE220" i="14"/>
  <c r="BE222" i="14"/>
  <c r="BE227" i="14"/>
  <c r="BE139" i="14"/>
  <c r="BE141" i="14"/>
  <c r="BE169" i="14"/>
  <c r="BE173" i="14"/>
  <c r="BE179" i="14"/>
  <c r="BE185" i="14"/>
  <c r="BE188" i="14"/>
  <c r="BE190" i="14"/>
  <c r="BE224" i="14"/>
  <c r="BE231" i="14"/>
  <c r="E85" i="13"/>
  <c r="BE133" i="13"/>
  <c r="BE137" i="13"/>
  <c r="BE148" i="13"/>
  <c r="BE170" i="13"/>
  <c r="BE172" i="13"/>
  <c r="BE174" i="13"/>
  <c r="BE184" i="13"/>
  <c r="BE186" i="13"/>
  <c r="BE131" i="13"/>
  <c r="BE145" i="13"/>
  <c r="BE178" i="13"/>
  <c r="F94" i="13"/>
  <c r="J122" i="13"/>
  <c r="BE139" i="13"/>
  <c r="BE143" i="13"/>
  <c r="BE159" i="13"/>
  <c r="BE161" i="13"/>
  <c r="BE163" i="13"/>
  <c r="BE168" i="13"/>
  <c r="BE176" i="13"/>
  <c r="BE180" i="13"/>
  <c r="BE190" i="13"/>
  <c r="BE193" i="13"/>
  <c r="BE135" i="13"/>
  <c r="BE141" i="13"/>
  <c r="BE150" i="13"/>
  <c r="BE152" i="13"/>
  <c r="BE154" i="13"/>
  <c r="BE156" i="13"/>
  <c r="BE165" i="13"/>
  <c r="BE182" i="13"/>
  <c r="E85" i="12"/>
  <c r="J89" i="12"/>
  <c r="J91" i="12"/>
  <c r="F114" i="12"/>
  <c r="BE172" i="12"/>
  <c r="BE141" i="12"/>
  <c r="BE167" i="12"/>
  <c r="BE145" i="12"/>
  <c r="BE162" i="12"/>
  <c r="BE119" i="12"/>
  <c r="BE128" i="12"/>
  <c r="BE132" i="12"/>
  <c r="BE136" i="12"/>
  <c r="BE157" i="12"/>
  <c r="E107" i="11"/>
  <c r="F114" i="11"/>
  <c r="BE125" i="11"/>
  <c r="BE141" i="11"/>
  <c r="BE143" i="11"/>
  <c r="J111" i="11"/>
  <c r="BE119" i="11"/>
  <c r="BE121" i="11"/>
  <c r="BE127" i="11"/>
  <c r="BE137" i="11"/>
  <c r="BE123" i="11"/>
  <c r="BE131" i="11"/>
  <c r="BE133" i="11"/>
  <c r="BE135" i="11"/>
  <c r="J91" i="11"/>
  <c r="BE129" i="11"/>
  <c r="BE139" i="11"/>
  <c r="BE145" i="11"/>
  <c r="BE147" i="11"/>
  <c r="J123" i="9"/>
  <c r="J98" i="9"/>
  <c r="E108" i="10"/>
  <c r="J114" i="10"/>
  <c r="J89" i="10"/>
  <c r="F92" i="10"/>
  <c r="BE145" i="10"/>
  <c r="BE159" i="10"/>
  <c r="BE121" i="10"/>
  <c r="BE139" i="10"/>
  <c r="BE127" i="10"/>
  <c r="BE133" i="10"/>
  <c r="BK122" i="8"/>
  <c r="J122" i="8"/>
  <c r="J97" i="8"/>
  <c r="BE150" i="9"/>
  <c r="BE190" i="9"/>
  <c r="BE225" i="9"/>
  <c r="BE139" i="9"/>
  <c r="BE194" i="9"/>
  <c r="BE214" i="9"/>
  <c r="E85" i="9"/>
  <c r="J115" i="9"/>
  <c r="F118" i="9"/>
  <c r="BE129" i="9"/>
  <c r="BE134" i="9"/>
  <c r="BE154" i="9"/>
  <c r="BE158" i="9"/>
  <c r="BE163" i="9"/>
  <c r="BE170" i="9"/>
  <c r="BE174" i="9"/>
  <c r="BE185" i="9"/>
  <c r="BE199" i="9"/>
  <c r="BE204" i="9"/>
  <c r="J91" i="9"/>
  <c r="BE124" i="9"/>
  <c r="BE146" i="9"/>
  <c r="BE179" i="9"/>
  <c r="BE219" i="9"/>
  <c r="BE230" i="9"/>
  <c r="BE236" i="9"/>
  <c r="E85" i="8"/>
  <c r="J91" i="8"/>
  <c r="BE147" i="8"/>
  <c r="BE182" i="8"/>
  <c r="BE208" i="8"/>
  <c r="J89" i="8"/>
  <c r="BE138" i="8"/>
  <c r="BE151" i="8"/>
  <c r="BE163" i="8"/>
  <c r="BE173" i="8"/>
  <c r="BE214" i="8"/>
  <c r="BE129" i="8"/>
  <c r="BE134" i="8"/>
  <c r="BE143" i="8"/>
  <c r="BE177" i="8"/>
  <c r="BE192" i="8"/>
  <c r="F92" i="8"/>
  <c r="BE124" i="8"/>
  <c r="BE156" i="8"/>
  <c r="BE168" i="8"/>
  <c r="BE187" i="8"/>
  <c r="BE202" i="8"/>
  <c r="E85" i="7"/>
  <c r="J117" i="7"/>
  <c r="BE131" i="7"/>
  <c r="BE136" i="7"/>
  <c r="BE158" i="7"/>
  <c r="BE171" i="7"/>
  <c r="BE204" i="7"/>
  <c r="BE211" i="7"/>
  <c r="J123" i="6"/>
  <c r="J98" i="6" s="1"/>
  <c r="J89" i="7"/>
  <c r="F118" i="7"/>
  <c r="BE124" i="7"/>
  <c r="BE146" i="7"/>
  <c r="BE186" i="7"/>
  <c r="BE154" i="7"/>
  <c r="BE167" i="7"/>
  <c r="BE182" i="7"/>
  <c r="BE191" i="7"/>
  <c r="BE196" i="7"/>
  <c r="BE141" i="7"/>
  <c r="BE150" i="7"/>
  <c r="BE163" i="7"/>
  <c r="BE176" i="7"/>
  <c r="F118" i="6"/>
  <c r="BE145" i="6"/>
  <c r="BE155" i="6"/>
  <c r="BE179" i="6"/>
  <c r="BE235" i="6"/>
  <c r="J89" i="6"/>
  <c r="J91" i="6"/>
  <c r="BE229" i="6"/>
  <c r="E111" i="6"/>
  <c r="BE124" i="6"/>
  <c r="BE175" i="6"/>
  <c r="BE195" i="6"/>
  <c r="BE200" i="6"/>
  <c r="BE204" i="6"/>
  <c r="BE214" i="6"/>
  <c r="BE131" i="6"/>
  <c r="BE136" i="6"/>
  <c r="BE140" i="6"/>
  <c r="BE150" i="6"/>
  <c r="BE159" i="6"/>
  <c r="BE163" i="6"/>
  <c r="BE168" i="6"/>
  <c r="BE184" i="6"/>
  <c r="BE189" i="6"/>
  <c r="BE209" i="6"/>
  <c r="BE224" i="6"/>
  <c r="BE240" i="6"/>
  <c r="BE246" i="6"/>
  <c r="BK122" i="4"/>
  <c r="J122" i="4" s="1"/>
  <c r="J97" i="4" s="1"/>
  <c r="E111" i="5"/>
  <c r="BE124" i="5"/>
  <c r="BE140" i="5"/>
  <c r="BE144" i="5"/>
  <c r="BE148" i="5"/>
  <c r="BE161" i="5"/>
  <c r="BE165" i="5"/>
  <c r="F92" i="5"/>
  <c r="J117" i="5"/>
  <c r="BE129" i="5"/>
  <c r="BE153" i="5"/>
  <c r="BE170" i="5"/>
  <c r="BE180" i="5"/>
  <c r="BE220" i="5"/>
  <c r="BE226" i="5"/>
  <c r="J89" i="5"/>
  <c r="BE157" i="5"/>
  <c r="BE209" i="5"/>
  <c r="BE215" i="5"/>
  <c r="BE136" i="5"/>
  <c r="BE175" i="5"/>
  <c r="BE184" i="5"/>
  <c r="BE189" i="5"/>
  <c r="BE195" i="5"/>
  <c r="J91" i="4"/>
  <c r="J115" i="4"/>
  <c r="BE180" i="4"/>
  <c r="BE228" i="4"/>
  <c r="BE240" i="4"/>
  <c r="BE252" i="4"/>
  <c r="BE270" i="4"/>
  <c r="BE278" i="4"/>
  <c r="BE290" i="4"/>
  <c r="BE383" i="4"/>
  <c r="BE396" i="4"/>
  <c r="BE401" i="4"/>
  <c r="BE420" i="4"/>
  <c r="BE429" i="4"/>
  <c r="BE451" i="4"/>
  <c r="BE482" i="4"/>
  <c r="BE492" i="4"/>
  <c r="BE496" i="4"/>
  <c r="BE523" i="4"/>
  <c r="F92" i="4"/>
  <c r="BE124" i="4"/>
  <c r="BE174" i="4"/>
  <c r="BE192" i="4"/>
  <c r="BE309" i="4"/>
  <c r="BE325" i="4"/>
  <c r="BE344" i="4"/>
  <c r="BE354" i="4"/>
  <c r="BE365" i="4"/>
  <c r="BE406" i="4"/>
  <c r="BE415" i="4"/>
  <c r="BE441" i="4"/>
  <c r="BE460" i="4"/>
  <c r="BE465" i="4"/>
  <c r="BE469" i="4"/>
  <c r="BE516" i="4"/>
  <c r="BE528" i="4"/>
  <c r="BE538" i="4"/>
  <c r="E85" i="4"/>
  <c r="BE130" i="4"/>
  <c r="BE136" i="4"/>
  <c r="BE150" i="4"/>
  <c r="BE156" i="4"/>
  <c r="BE162" i="4"/>
  <c r="BE186" i="4"/>
  <c r="BE210" i="4"/>
  <c r="BE216" i="4"/>
  <c r="BE222" i="4"/>
  <c r="BE258" i="4"/>
  <c r="BE295" i="4"/>
  <c r="BE304" i="4"/>
  <c r="BE349" i="4"/>
  <c r="BE370" i="4"/>
  <c r="BE376" i="4"/>
  <c r="BE387" i="4"/>
  <c r="BE434" i="4"/>
  <c r="BE446" i="4"/>
  <c r="BE500" i="4"/>
  <c r="BE543" i="4"/>
  <c r="BE557" i="4"/>
  <c r="BE144" i="4"/>
  <c r="BE168" i="4"/>
  <c r="BE198" i="4"/>
  <c r="BE204" i="4"/>
  <c r="BE234" i="4"/>
  <c r="BE246" i="4"/>
  <c r="BE264" i="4"/>
  <c r="BE316" i="4"/>
  <c r="BE332" i="4"/>
  <c r="BE337" i="4"/>
  <c r="BE474" i="4"/>
  <c r="BE478" i="4"/>
  <c r="BE487" i="4"/>
  <c r="BE505" i="4"/>
  <c r="BE511" i="4"/>
  <c r="BE533" i="4"/>
  <c r="BE552" i="4"/>
  <c r="J91" i="3"/>
  <c r="E111" i="3"/>
  <c r="J115" i="3"/>
  <c r="BE134" i="3"/>
  <c r="BE140" i="3"/>
  <c r="BE206" i="3"/>
  <c r="BE236" i="3"/>
  <c r="BE264" i="3"/>
  <c r="BE303" i="3"/>
  <c r="BE338" i="3"/>
  <c r="BE354" i="3"/>
  <c r="BE366" i="3"/>
  <c r="BE394" i="3"/>
  <c r="BE399" i="3"/>
  <c r="F92" i="3"/>
  <c r="BE170" i="3"/>
  <c r="BE182" i="3"/>
  <c r="BE224" i="3"/>
  <c r="BE242" i="3"/>
  <c r="BE271" i="3"/>
  <c r="BE276" i="3"/>
  <c r="BE333" i="3"/>
  <c r="BE359" i="3"/>
  <c r="BE424" i="3"/>
  <c r="BE440" i="3"/>
  <c r="BE451" i="3"/>
  <c r="BE467" i="3"/>
  <c r="BE472" i="3"/>
  <c r="BE495" i="3"/>
  <c r="BE524" i="3"/>
  <c r="BE543" i="3"/>
  <c r="BE548" i="3"/>
  <c r="BE565" i="3"/>
  <c r="BE582" i="3"/>
  <c r="BE124" i="3"/>
  <c r="BE146" i="3"/>
  <c r="BE176" i="3"/>
  <c r="BE188" i="3"/>
  <c r="BE200" i="3"/>
  <c r="BE212" i="3"/>
  <c r="BE230" i="3"/>
  <c r="BE248" i="3"/>
  <c r="BE256" i="3"/>
  <c r="BE286" i="3"/>
  <c r="BE308" i="3"/>
  <c r="BE313" i="3"/>
  <c r="BE328" i="3"/>
  <c r="BE373" i="3"/>
  <c r="BE387" i="3"/>
  <c r="BE404" i="3"/>
  <c r="BE414" i="3"/>
  <c r="BE430" i="3"/>
  <c r="BE435" i="3"/>
  <c r="BE446" i="3"/>
  <c r="BE456" i="3"/>
  <c r="BE462" i="3"/>
  <c r="BE477" i="3"/>
  <c r="BE488" i="3"/>
  <c r="BE502" i="3"/>
  <c r="BE514" i="3"/>
  <c r="BE519" i="3"/>
  <c r="BE528" i="3"/>
  <c r="BE535" i="3"/>
  <c r="BE554" i="3"/>
  <c r="BE559" i="3"/>
  <c r="BE570" i="3"/>
  <c r="BE577" i="3"/>
  <c r="BE594" i="3"/>
  <c r="BE599" i="3"/>
  <c r="BE152" i="3"/>
  <c r="BE158" i="3"/>
  <c r="BE164" i="3"/>
  <c r="BE194" i="3"/>
  <c r="BE218" i="3"/>
  <c r="BE281" i="3"/>
  <c r="BE293" i="3"/>
  <c r="BE298" i="3"/>
  <c r="BE318" i="3"/>
  <c r="BE323" i="3"/>
  <c r="BE343" i="3"/>
  <c r="BE381" i="3"/>
  <c r="BE409" i="3"/>
  <c r="BE419" i="3"/>
  <c r="BE482" i="3"/>
  <c r="BE508" i="3"/>
  <c r="BE589" i="3"/>
  <c r="E85" i="2"/>
  <c r="J89" i="2"/>
  <c r="F118" i="2"/>
  <c r="BE196" i="2"/>
  <c r="BE212" i="2"/>
  <c r="BE223" i="2"/>
  <c r="BE231" i="2"/>
  <c r="BE248" i="2"/>
  <c r="BE265" i="2"/>
  <c r="BE275" i="2"/>
  <c r="BE290" i="2"/>
  <c r="BE325" i="2"/>
  <c r="BE329" i="2"/>
  <c r="BE357" i="2"/>
  <c r="J91" i="2"/>
  <c r="BE124" i="2"/>
  <c r="BE134" i="2"/>
  <c r="BE148" i="2"/>
  <c r="BE168" i="2"/>
  <c r="BE185" i="2"/>
  <c r="BE216" i="2"/>
  <c r="BE270" i="2"/>
  <c r="BE282" i="2"/>
  <c r="BE303" i="2"/>
  <c r="BE333" i="2"/>
  <c r="BE343" i="2"/>
  <c r="BE375" i="2"/>
  <c r="BE142" i="2"/>
  <c r="BE156" i="2"/>
  <c r="BE173" i="2"/>
  <c r="BE180" i="2"/>
  <c r="BE208" i="2"/>
  <c r="BE243" i="2"/>
  <c r="BE258" i="2"/>
  <c r="BE310" i="2"/>
  <c r="BE317" i="2"/>
  <c r="BE321" i="2"/>
  <c r="BE338" i="2"/>
  <c r="BE350" i="2"/>
  <c r="BE364" i="2"/>
  <c r="BE369" i="2"/>
  <c r="BE382" i="2"/>
  <c r="BE395" i="2"/>
  <c r="BE400" i="2"/>
  <c r="BE405" i="2"/>
  <c r="BE410" i="2"/>
  <c r="BE415" i="2"/>
  <c r="BE420" i="2"/>
  <c r="F34" i="2"/>
  <c r="BA95" i="1" s="1"/>
  <c r="F37" i="2"/>
  <c r="BD95" i="1" s="1"/>
  <c r="F37" i="3"/>
  <c r="BD96" i="1" s="1"/>
  <c r="F36" i="4"/>
  <c r="BC97" i="1" s="1"/>
  <c r="J34" i="4"/>
  <c r="AW97" i="1" s="1"/>
  <c r="F36" i="5"/>
  <c r="BC98" i="1" s="1"/>
  <c r="F35" i="6"/>
  <c r="BB99" i="1" s="1"/>
  <c r="F36" i="6"/>
  <c r="BC99" i="1" s="1"/>
  <c r="F37" i="7"/>
  <c r="BD100" i="1" s="1"/>
  <c r="F35" i="8"/>
  <c r="BB101" i="1" s="1"/>
  <c r="F36" i="8"/>
  <c r="BC101" i="1" s="1"/>
  <c r="J34" i="9"/>
  <c r="AW102" i="1" s="1"/>
  <c r="F37" i="9"/>
  <c r="BD102" i="1" s="1"/>
  <c r="F35" i="10"/>
  <c r="BB103" i="1" s="1"/>
  <c r="J34" i="11"/>
  <c r="AW104" i="1" s="1"/>
  <c r="F36" i="11"/>
  <c r="BC104" i="1" s="1"/>
  <c r="J34" i="12"/>
  <c r="AW105" i="1" s="1"/>
  <c r="F34" i="12"/>
  <c r="BA105" i="1" s="1"/>
  <c r="F38" i="13"/>
  <c r="BC107" i="1" s="1"/>
  <c r="F39" i="13"/>
  <c r="BD107" i="1" s="1"/>
  <c r="F39" i="14"/>
  <c r="BD108" i="1" s="1"/>
  <c r="F36" i="14"/>
  <c r="BA108" i="1" s="1"/>
  <c r="F35" i="2"/>
  <c r="BB95" i="1" s="1"/>
  <c r="J34" i="3"/>
  <c r="AW96" i="1" s="1"/>
  <c r="F34" i="4"/>
  <c r="BA97" i="1" s="1"/>
  <c r="F36" i="2"/>
  <c r="BC95" i="1" s="1"/>
  <c r="F34" i="3"/>
  <c r="BA96" i="1" s="1"/>
  <c r="F36" i="3"/>
  <c r="BC96" i="1" s="1"/>
  <c r="F37" i="4"/>
  <c r="BD97" i="1" s="1"/>
  <c r="J34" i="5"/>
  <c r="AW98" i="1" s="1"/>
  <c r="F35" i="5"/>
  <c r="BB98" i="1" s="1"/>
  <c r="F34" i="6"/>
  <c r="BA99" i="1" s="1"/>
  <c r="F37" i="6"/>
  <c r="BD99" i="1" s="1"/>
  <c r="F34" i="7"/>
  <c r="BA100" i="1" s="1"/>
  <c r="F36" i="7"/>
  <c r="BC100" i="1" s="1"/>
  <c r="J34" i="8"/>
  <c r="AW101" i="1" s="1"/>
  <c r="F34" i="8"/>
  <c r="BA101" i="1" s="1"/>
  <c r="F34" i="9"/>
  <c r="BA102" i="1" s="1"/>
  <c r="F35" i="9"/>
  <c r="BB102" i="1" s="1"/>
  <c r="F36" i="10"/>
  <c r="BC103" i="1" s="1"/>
  <c r="F37" i="10"/>
  <c r="BD103" i="1" s="1"/>
  <c r="F34" i="11"/>
  <c r="BA104" i="1" s="1"/>
  <c r="F35" i="11"/>
  <c r="BB104" i="1" s="1"/>
  <c r="F37" i="12"/>
  <c r="BD105" i="1" s="1"/>
  <c r="F36" i="12"/>
  <c r="BC105" i="1" s="1"/>
  <c r="F36" i="13"/>
  <c r="BA107" i="1" s="1"/>
  <c r="J36" i="13"/>
  <c r="AW107" i="1" s="1"/>
  <c r="F38" i="14"/>
  <c r="BC108" i="1" s="1"/>
  <c r="J36" i="14"/>
  <c r="AW108" i="1" s="1"/>
  <c r="J34" i="2"/>
  <c r="AW95" i="1" s="1"/>
  <c r="AS94" i="1"/>
  <c r="F35" i="3"/>
  <c r="BB96" i="1"/>
  <c r="F35" i="4"/>
  <c r="BB97" i="1" s="1"/>
  <c r="F34" i="5"/>
  <c r="BA98" i="1"/>
  <c r="F37" i="5"/>
  <c r="BD98" i="1"/>
  <c r="J34" i="6"/>
  <c r="AW99" i="1"/>
  <c r="J34" i="7"/>
  <c r="AW100" i="1"/>
  <c r="F35" i="7"/>
  <c r="BB100" i="1"/>
  <c r="F37" i="8"/>
  <c r="BD101" i="1"/>
  <c r="F36" i="9"/>
  <c r="BC102" i="1"/>
  <c r="J34" i="10"/>
  <c r="AW103" i="1"/>
  <c r="F34" i="10"/>
  <c r="BA103" i="1"/>
  <c r="F37" i="11"/>
  <c r="BD104" i="1"/>
  <c r="F35" i="12"/>
  <c r="BB105" i="1"/>
  <c r="F37" i="13"/>
  <c r="BB107" i="1" s="1"/>
  <c r="F37" i="14"/>
  <c r="BB108" i="1"/>
  <c r="BK229" i="14" l="1"/>
  <c r="J229" i="14" s="1"/>
  <c r="J108" i="14" s="1"/>
  <c r="T122" i="8"/>
  <c r="T121" i="8"/>
  <c r="R122" i="6"/>
  <c r="R121" i="6" s="1"/>
  <c r="R133" i="14"/>
  <c r="R132" i="14"/>
  <c r="BK122" i="9"/>
  <c r="J122" i="9" s="1"/>
  <c r="J97" i="9" s="1"/>
  <c r="R122" i="9"/>
  <c r="R121" i="9"/>
  <c r="T122" i="6"/>
  <c r="T121" i="6"/>
  <c r="R122" i="5"/>
  <c r="R121" i="5"/>
  <c r="BK213" i="14"/>
  <c r="J213" i="14"/>
  <c r="J104" i="14"/>
  <c r="P122" i="4"/>
  <c r="P121" i="4" s="1"/>
  <c r="AU97" i="1" s="1"/>
  <c r="P122" i="9"/>
  <c r="P121" i="9"/>
  <c r="AU102" i="1" s="1"/>
  <c r="BK122" i="6"/>
  <c r="J122" i="6"/>
  <c r="J97" i="6"/>
  <c r="R122" i="3"/>
  <c r="R121" i="3" s="1"/>
  <c r="P122" i="2"/>
  <c r="P121" i="2"/>
  <c r="AU95" i="1" s="1"/>
  <c r="T133" i="14"/>
  <c r="T132" i="14"/>
  <c r="R122" i="4"/>
  <c r="R121" i="4" s="1"/>
  <c r="T122" i="2"/>
  <c r="T121" i="2"/>
  <c r="T122" i="7"/>
  <c r="T121" i="7" s="1"/>
  <c r="T122" i="3"/>
  <c r="T121" i="3"/>
  <c r="R129" i="13"/>
  <c r="R128" i="13" s="1"/>
  <c r="P122" i="5"/>
  <c r="P121" i="5"/>
  <c r="AU98" i="1"/>
  <c r="P129" i="13"/>
  <c r="P128" i="13" s="1"/>
  <c r="AU107" i="1" s="1"/>
  <c r="P122" i="7"/>
  <c r="P121" i="7" s="1"/>
  <c r="AU100" i="1" s="1"/>
  <c r="P132" i="14"/>
  <c r="AU108" i="1"/>
  <c r="R122" i="7"/>
  <c r="R121" i="7" s="1"/>
  <c r="P122" i="3"/>
  <c r="P121" i="3"/>
  <c r="AU96" i="1" s="1"/>
  <c r="R122" i="2"/>
  <c r="R121" i="2"/>
  <c r="T122" i="4"/>
  <c r="T121" i="4" s="1"/>
  <c r="P122" i="8"/>
  <c r="P121" i="8"/>
  <c r="AU101" i="1"/>
  <c r="BK122" i="3"/>
  <c r="J122" i="3" s="1"/>
  <c r="J97" i="3" s="1"/>
  <c r="BK133" i="14"/>
  <c r="J133" i="14" s="1"/>
  <c r="J99" i="14" s="1"/>
  <c r="J214" i="14"/>
  <c r="J105" i="14"/>
  <c r="BK122" i="2"/>
  <c r="J122" i="2" s="1"/>
  <c r="J97" i="2" s="1"/>
  <c r="BK119" i="10"/>
  <c r="J119" i="10" s="1"/>
  <c r="J97" i="10" s="1"/>
  <c r="BK117" i="12"/>
  <c r="J117" i="12"/>
  <c r="J96" i="12" s="1"/>
  <c r="BK129" i="13"/>
  <c r="J129" i="13"/>
  <c r="J99" i="13" s="1"/>
  <c r="BK122" i="5"/>
  <c r="J122" i="5" s="1"/>
  <c r="J97" i="5" s="1"/>
  <c r="BK117" i="11"/>
  <c r="J117" i="11" s="1"/>
  <c r="J96" i="11" s="1"/>
  <c r="BK188" i="13"/>
  <c r="J188" i="13"/>
  <c r="J104" i="13" s="1"/>
  <c r="J230" i="14"/>
  <c r="J109" i="14"/>
  <c r="BK122" i="7"/>
  <c r="J122" i="7" s="1"/>
  <c r="J97" i="7" s="1"/>
  <c r="BK121" i="8"/>
  <c r="J121" i="8"/>
  <c r="J96" i="8" s="1"/>
  <c r="BK121" i="4"/>
  <c r="J121" i="4"/>
  <c r="J33" i="2"/>
  <c r="AV95" i="1" s="1"/>
  <c r="AT95" i="1" s="1"/>
  <c r="J33" i="4"/>
  <c r="AV97" i="1" s="1"/>
  <c r="AT97" i="1" s="1"/>
  <c r="J33" i="7"/>
  <c r="AV100" i="1"/>
  <c r="AT100" i="1"/>
  <c r="J33" i="9"/>
  <c r="AV102" i="1" s="1"/>
  <c r="AT102" i="1" s="1"/>
  <c r="J35" i="13"/>
  <c r="AV107" i="1" s="1"/>
  <c r="AT107" i="1" s="1"/>
  <c r="J35" i="14"/>
  <c r="AV108" i="1"/>
  <c r="AT108" i="1" s="1"/>
  <c r="F33" i="2"/>
  <c r="AZ95" i="1"/>
  <c r="F33" i="4"/>
  <c r="AZ97" i="1" s="1"/>
  <c r="F33" i="7"/>
  <c r="AZ100" i="1"/>
  <c r="F33" i="9"/>
  <c r="AZ102" i="1" s="1"/>
  <c r="F35" i="13"/>
  <c r="AZ107" i="1" s="1"/>
  <c r="BD106" i="1"/>
  <c r="F33" i="3"/>
  <c r="AZ96" i="1" s="1"/>
  <c r="J30" i="4"/>
  <c r="AG97" i="1" s="1"/>
  <c r="J33" i="5"/>
  <c r="AV98" i="1" s="1"/>
  <c r="AT98" i="1" s="1"/>
  <c r="F33" i="6"/>
  <c r="AZ99" i="1" s="1"/>
  <c r="J33" i="8"/>
  <c r="AV101" i="1"/>
  <c r="AT101" i="1"/>
  <c r="F33" i="10"/>
  <c r="AZ103" i="1" s="1"/>
  <c r="J33" i="11"/>
  <c r="AV104" i="1"/>
  <c r="AT104" i="1" s="1"/>
  <c r="J33" i="12"/>
  <c r="AV105" i="1"/>
  <c r="AT105" i="1"/>
  <c r="BB106" i="1"/>
  <c r="AX106" i="1" s="1"/>
  <c r="BC106" i="1"/>
  <c r="AY106" i="1"/>
  <c r="J33" i="3"/>
  <c r="AV96" i="1" s="1"/>
  <c r="AT96" i="1" s="1"/>
  <c r="F33" i="5"/>
  <c r="AZ98" i="1" s="1"/>
  <c r="J33" i="6"/>
  <c r="AV99" i="1"/>
  <c r="AT99" i="1"/>
  <c r="F33" i="8"/>
  <c r="AZ101" i="1" s="1"/>
  <c r="J33" i="10"/>
  <c r="AV103" i="1"/>
  <c r="AT103" i="1" s="1"/>
  <c r="F33" i="11"/>
  <c r="AZ104" i="1"/>
  <c r="F33" i="12"/>
  <c r="AZ105" i="1" s="1"/>
  <c r="BA106" i="1"/>
  <c r="AW106" i="1"/>
  <c r="F35" i="14"/>
  <c r="AZ108" i="1" s="1"/>
  <c r="BK121" i="3" l="1"/>
  <c r="J121" i="3"/>
  <c r="J96" i="3"/>
  <c r="BK132" i="14"/>
  <c r="J132" i="14" s="1"/>
  <c r="J32" i="14" s="1"/>
  <c r="AG108" i="1" s="1"/>
  <c r="BK121" i="2"/>
  <c r="J121" i="2"/>
  <c r="J96" i="2"/>
  <c r="BK121" i="5"/>
  <c r="J121" i="5"/>
  <c r="BK121" i="9"/>
  <c r="J121" i="9"/>
  <c r="BK128" i="13"/>
  <c r="J128" i="13" s="1"/>
  <c r="J32" i="13" s="1"/>
  <c r="AG107" i="1" s="1"/>
  <c r="BK121" i="7"/>
  <c r="J121" i="7"/>
  <c r="J96" i="7" s="1"/>
  <c r="BK121" i="6"/>
  <c r="J121" i="6"/>
  <c r="BK118" i="10"/>
  <c r="J118" i="10" s="1"/>
  <c r="J96" i="10" s="1"/>
  <c r="AN97" i="1"/>
  <c r="J96" i="4"/>
  <c r="J39" i="4"/>
  <c r="AU106" i="1"/>
  <c r="AU94" i="1"/>
  <c r="J30" i="6"/>
  <c r="AG99" i="1" s="1"/>
  <c r="BB94" i="1"/>
  <c r="W31" i="1" s="1"/>
  <c r="J30" i="12"/>
  <c r="AG105" i="1" s="1"/>
  <c r="J30" i="11"/>
  <c r="AG104" i="1"/>
  <c r="J30" i="5"/>
  <c r="AG98" i="1" s="1"/>
  <c r="J30" i="8"/>
  <c r="AG101" i="1" s="1"/>
  <c r="BA94" i="1"/>
  <c r="AW94" i="1" s="1"/>
  <c r="AK30" i="1" s="1"/>
  <c r="AZ106" i="1"/>
  <c r="AV106" i="1"/>
  <c r="AT106" i="1" s="1"/>
  <c r="BD94" i="1"/>
  <c r="W33" i="1" s="1"/>
  <c r="J30" i="9"/>
  <c r="AG102" i="1" s="1"/>
  <c r="BC94" i="1"/>
  <c r="W32" i="1"/>
  <c r="J39" i="5" l="1"/>
  <c r="J41" i="13"/>
  <c r="J41" i="14"/>
  <c r="J39" i="11"/>
  <c r="J39" i="12"/>
  <c r="J39" i="6"/>
  <c r="J39" i="9"/>
  <c r="J96" i="6"/>
  <c r="J96" i="9"/>
  <c r="J98" i="14"/>
  <c r="J98" i="13"/>
  <c r="J96" i="5"/>
  <c r="J39" i="8"/>
  <c r="AN101" i="1"/>
  <c r="AN102" i="1"/>
  <c r="AN107" i="1"/>
  <c r="AN108" i="1"/>
  <c r="AN98" i="1"/>
  <c r="AN104" i="1"/>
  <c r="AN105" i="1"/>
  <c r="AN99" i="1"/>
  <c r="AG106" i="1"/>
  <c r="J30" i="3"/>
  <c r="AG96" i="1"/>
  <c r="J30" i="2"/>
  <c r="AG95" i="1"/>
  <c r="J30" i="10"/>
  <c r="AG103" i="1"/>
  <c r="AX94" i="1"/>
  <c r="AZ94" i="1"/>
  <c r="W29" i="1" s="1"/>
  <c r="J30" i="7"/>
  <c r="AG100" i="1" s="1"/>
  <c r="W30" i="1"/>
  <c r="AY94" i="1"/>
  <c r="J39" i="10" l="1"/>
  <c r="J39" i="2"/>
  <c r="J39" i="3"/>
  <c r="J39" i="7"/>
  <c r="AN95" i="1"/>
  <c r="AN100" i="1"/>
  <c r="AN96" i="1"/>
  <c r="AN103" i="1"/>
  <c r="AN106" i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<sst xmlns="http://schemas.openxmlformats.org/spreadsheetml/2006/main" count="21068" uniqueCount="1420">
  <si>
    <t>Export Komplet</t>
  </si>
  <si>
    <t/>
  </si>
  <si>
    <t>2.0</t>
  </si>
  <si>
    <t>ZAMOK</t>
  </si>
  <si>
    <t>False</t>
  </si>
  <si>
    <t>{76bab724-977d-420b-b40b-9fe6b0f8fa4e}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</si>
  <si>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</si>
  <si>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</si>
  <si>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</si>
  <si>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</si>
  <si>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</si>
  <si>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</si>
  <si>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</si>
  <si>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</si>
  <si>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12-2021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</si>
  <si>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</si>
  <si>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</si>
  <si>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Beroun Závodí - Hýskov</t>
  </si>
  <si>
    <t>KSO:</t>
  </si>
  <si>
    <t>CC-CZ:</t>
  </si>
  <si>
    <t>Místo:</t>
  </si>
  <si>
    <t xml:space="preserve"> </t>
  </si>
  <si>
    <t>Datum:</t>
  </si>
  <si>
    <t>19. 7. 2021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</si>
  <si>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</si>
  <si>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</si>
  <si>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</si>
  <si>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</si>
  <si>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</si>
  <si>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</si>
  <si>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</si>
  <si>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</si>
  <si>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</si>
  <si>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Lukáš Kot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</si>
  <si>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</si>
  <si>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</si>
  <si>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</si>
  <si>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</si>
  <si>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</si>
  <si>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</si>
  <si>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</si>
  <si>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</si>
  <si>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</si>
  <si>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</si>
  <si>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</si>
  <si>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</si>
  <si>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</si>
  <si>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</si>
  <si>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</si>
  <si>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</si>
  <si>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</si>
  <si>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</si>
  <si>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</si>
  <si>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</si>
  <si>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</si>
  <si>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</si>
  <si>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</si>
  <si>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</si>
  <si>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</si>
  <si>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</si>
  <si>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</si>
  <si>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</si>
  <si>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</si>
  <si>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</si>
  <si>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</si>
  <si>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</si>
  <si>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</si>
  <si>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</si>
  <si>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</si>
  <si>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</si>
  <si>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</si>
  <si>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</si>
  <si>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</si>
  <si>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</si>
  <si>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</si>
  <si>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</si>
  <si>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</si>
  <si>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</si>
  <si>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</si>
  <si>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</si>
  <si>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</si>
  <si>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Beroun Závodí - Hýskov</t>
  </si>
  <si>
    <t>STA</t>
  </si>
  <si>
    <t>1</t>
  </si>
  <si>
    <t>{ddde80b8-fe54-4d58-91b7-e8480c0f89b6}</t>
  </si>
  <si>
    <t>2</t>
  </si>
  <si>
    <t>SO 02</t>
  </si>
  <si>
    <t>žst. Beroun Závodí</t>
  </si>
  <si>
    <t>{8d449d88-a07d-4e02-9b9f-3143d7e942b6}</t>
  </si>
  <si>
    <t>SO 03</t>
  </si>
  <si>
    <t>žst. Hýskov</t>
  </si>
  <si>
    <t>{48613075-3f46-456d-a352-255ee1fea7f7}</t>
  </si>
  <si>
    <t>SO 04</t>
  </si>
  <si>
    <t>P2314</t>
  </si>
  <si>
    <t>{da2b07dd-65e9-4f1d-9fba-96a01c6ce299}</t>
  </si>
  <si>
    <t>SO 05</t>
  </si>
  <si>
    <t>P2315</t>
  </si>
  <si>
    <t>{43964f00-0e63-48c2-906a-91f6ab87d12f}</t>
  </si>
  <si>
    <t>SO 06</t>
  </si>
  <si>
    <t>P2316</t>
  </si>
  <si>
    <t>{c0bbb4c8-d77e-43c7-8dfa-f693296b2a62}</t>
  </si>
  <si>
    <t>SO 07</t>
  </si>
  <si>
    <t>P2317</t>
  </si>
  <si>
    <t>{f76d8e7e-b18e-4cf1-82e8-2fa533d555c2}</t>
  </si>
  <si>
    <t>SO 08</t>
  </si>
  <si>
    <t>P2318</t>
  </si>
  <si>
    <t>{0bab2207-1ad5-4cde-ba5d-74ed3bfdf40e}</t>
  </si>
  <si>
    <t>SO 09</t>
  </si>
  <si>
    <t>Zabezpečovací zařízení</t>
  </si>
  <si>
    <t>{27611d6b-45e0-4c35-82ba-f8a5ab6074bd}</t>
  </si>
  <si>
    <t>SO 10</t>
  </si>
  <si>
    <t>Výřez vegetace</t>
  </si>
  <si>
    <t>{1f3267ad-5b70-4681-a860-ef2c77970ae2}</t>
  </si>
  <si>
    <t>SO 11</t>
  </si>
  <si>
    <t>VRN</t>
  </si>
  <si>
    <t>{99c84769-0985-43b4-9251-e6a98891b81f}</t>
  </si>
  <si>
    <t>SO 12</t>
  </si>
  <si>
    <t>Odstraňování postradatelných objektů SŽ v obvodu OŘ Praha</t>
  </si>
  <si>
    <t>{3ac68469-1704-4717-8a9a-75514e15a656}</t>
  </si>
  <si>
    <t>PS 01</t>
  </si>
  <si>
    <t>Beroun Závodí - závorářské stanoviště (5000145794)</t>
  </si>
  <si>
    <t>Soupis</t>
  </si>
  <si>
    <t>{e02315c6-52fb-466c-a2f8-aeccb773e82d}</t>
  </si>
  <si>
    <t>PS 02</t>
  </si>
  <si>
    <t>Beroun Závodí - str.dom.č.2 Pražská čp. 145 (5000145787)</t>
  </si>
  <si>
    <t>{61c954a0-aeeb-42e0-9404-c49ca162f63f}</t>
  </si>
  <si>
    <t>KRYCÍ LIST SOUPISU PRACÍ</t>
  </si>
  <si>
    <t>Objekt:</t>
  </si>
  <si>
    <t>SO 01 - Beroun Závodí - Hýskov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</si>
  <si>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</si>
  <si>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</si>
  <si>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</si>
  <si>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</si>
  <si>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</si>
  <si>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</si>
  <si>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Materiál objednatele</t>
  </si>
  <si>
    <t xml:space="preserve">    2 - Materiál zhotovitele</t>
  </si>
  <si>
    <t xml:space="preserve">    5 - Komunikace pozemní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</si>
  <si>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</si>
  <si>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</si>
  <si>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</si>
  <si>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</si>
  <si>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</si>
  <si>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</si>
  <si>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</si>
  <si>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</si>
  <si>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</si>
  <si>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</si>
  <si>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</si>
  <si>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</si>
  <si>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</si>
  <si>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</si>
  <si>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</si>
  <si>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</si>
  <si>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</si>
  <si>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Materiál objednatele</t>
  </si>
  <si>
    <t>M</t>
  </si>
  <si>
    <t>5956140030</t>
  </si>
  <si>
    <t>Pražec betonový příčný vystrojený včetně kompletů tv. B 91S/2 (S)</t>
  </si>
  <si>
    <t>kus</t>
  </si>
  <si>
    <t>Sborník UOŽI 01 2021</t>
  </si>
  <si>
    <t>8</t>
  </si>
  <si>
    <t>4</t>
  </si>
  <si>
    <t>PP</t>
  </si>
  <si>
    <t>VV</t>
  </si>
  <si>
    <t>(5,460-1,715)*1680</t>
  </si>
  <si>
    <t>0,4</t>
  </si>
  <si>
    <t>most km 4,751</t>
  </si>
  <si>
    <t>-23-6</t>
  </si>
  <si>
    <t>most km 3,290</t>
  </si>
  <si>
    <t>-12</t>
  </si>
  <si>
    <t>Součet</t>
  </si>
  <si>
    <t>Neoceňovat dodá TO</t>
  </si>
  <si>
    <t>5956213065</t>
  </si>
  <si>
    <t>Pražec betonový příčný vystrojený  užitý tv. SB 8 P</t>
  </si>
  <si>
    <t>12</t>
  </si>
  <si>
    <t>km 1,715-1,710</t>
  </si>
  <si>
    <t>9</t>
  </si>
  <si>
    <t>3</t>
  </si>
  <si>
    <t>5956101015</t>
  </si>
  <si>
    <t>Pražec dřevěný příčný nevystrojený buk 2600x260x150 mm</t>
  </si>
  <si>
    <t>6</t>
  </si>
  <si>
    <t>5957104035</t>
  </si>
  <si>
    <t>Kolejnicové pásy třídy R260 tv. 49 E1 délky 120 metrů</t>
  </si>
  <si>
    <t>(5460-1700)/120*2</t>
  </si>
  <si>
    <t>rezerva</t>
  </si>
  <si>
    <t>1,333</t>
  </si>
  <si>
    <t>Materiál zhotovitele</t>
  </si>
  <si>
    <t>5</t>
  </si>
  <si>
    <t>5955101000</t>
  </si>
  <si>
    <t>Kamenivo drcené štěrk frakce 31,5/63 třídy BI</t>
  </si>
  <si>
    <t>t</t>
  </si>
  <si>
    <t>10</t>
  </si>
  <si>
    <t>(5460-5420)*2,2*1,8</t>
  </si>
  <si>
    <t>(5420-4758)*1,3*1,8</t>
  </si>
  <si>
    <t>(4744-4300)*1,3*1,8</t>
  </si>
  <si>
    <t>(4300-4060)*2,2*1,8</t>
  </si>
  <si>
    <t>(4060-3290)*1,3*1,8</t>
  </si>
  <si>
    <t>(3290-3255)*2,2*1,8</t>
  </si>
  <si>
    <t>(3255-2865)*1,3*1,8</t>
  </si>
  <si>
    <t>(2865-2840)*2,2*1,8</t>
  </si>
  <si>
    <t>(2840-1710)*1,3*1,8</t>
  </si>
  <si>
    <t>5962101120</t>
  </si>
  <si>
    <t>Návěstidlo hektometrovník železobetonový se znaky</t>
  </si>
  <si>
    <t>km 1,4 - 5,5</t>
  </si>
  <si>
    <t>42</t>
  </si>
  <si>
    <t>7</t>
  </si>
  <si>
    <t>ZPS.IZT5710</t>
  </si>
  <si>
    <t>Krabicový díl opěrných zdí  U 3</t>
  </si>
  <si>
    <t>14</t>
  </si>
  <si>
    <t>Krabicový díl opěrných zdí  U 3 (298 x 91 x 76 cm)</t>
  </si>
  <si>
    <t>Zpevnění svahu km:</t>
  </si>
  <si>
    <t>(4158-4080)/3</t>
  </si>
  <si>
    <t>(4194-4174)/3</t>
  </si>
  <si>
    <t>(4281-4202)/3</t>
  </si>
  <si>
    <t>5964161005</t>
  </si>
  <si>
    <t>Beton lehce zhutnitelný C 16/20;X0 F5 2 200 2 662</t>
  </si>
  <si>
    <t>m3</t>
  </si>
  <si>
    <t>16</t>
  </si>
  <si>
    <t>beton pod bloky U 3</t>
  </si>
  <si>
    <t>177*0,10*1</t>
  </si>
  <si>
    <t>5958128005</t>
  </si>
  <si>
    <t>Komplety Skl 24 (šroub RS 0, matice M 22, podložka Uls 6)</t>
  </si>
  <si>
    <t>18</t>
  </si>
  <si>
    <t>(23+6)*4</t>
  </si>
  <si>
    <t>12*4</t>
  </si>
  <si>
    <t>most km 1,709</t>
  </si>
  <si>
    <t>14*4</t>
  </si>
  <si>
    <t>km 1,710-1,715</t>
  </si>
  <si>
    <t>9*4</t>
  </si>
  <si>
    <t>5958158005</t>
  </si>
  <si>
    <t>Podložka pryžová pod patu kolejnice S49  183/126/6</t>
  </si>
  <si>
    <t>20</t>
  </si>
  <si>
    <t>(23+6)*2</t>
  </si>
  <si>
    <t>12*2</t>
  </si>
  <si>
    <t>14*2</t>
  </si>
  <si>
    <t>9*2</t>
  </si>
  <si>
    <t>Komunikace pozemní</t>
  </si>
  <si>
    <t>11</t>
  </si>
  <si>
    <t>K</t>
  </si>
  <si>
    <t>5907050020</t>
  </si>
  <si>
    <t>Dělení kolejnic řezáním nebo rozbroušením soustavy S49 nebo T</t>
  </si>
  <si>
    <t>22</t>
  </si>
  <si>
    <t>Dělení kolejnic řezáním nebo rozbroušením soustavy S49 nebo T. Poznámka: 1. V cenách jsou započteny náklady na manipulaci, podložení, označení a provedení řezu kolejnice.</t>
  </si>
  <si>
    <t>24</t>
  </si>
  <si>
    <t>5907050120</t>
  </si>
  <si>
    <t>Dělení kolejnic kyslíkem soustavy S49 nebo T</t>
  </si>
  <si>
    <t>Dělení kolejnic kyslíkem soustavy S49 nebo T. Poznámka: 1. V cenách jsou započteny náklady na manipulaci, podložení, označení a provedení řezu kolejnice.</t>
  </si>
  <si>
    <t>298</t>
  </si>
  <si>
    <t>13</t>
  </si>
  <si>
    <t>5905035120</t>
  </si>
  <si>
    <t>Výměna KL malou těžící mechanizací včetně lavičky pod ložnou plochou pražce lože zapuštěné</t>
  </si>
  <si>
    <t>26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</si>
  <si>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</si>
  <si>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(5460-5420)*2,2</t>
  </si>
  <si>
    <t>(4300-4060)*2,2</t>
  </si>
  <si>
    <t>(3290-3255)*2,2</t>
  </si>
  <si>
    <t>(2865-2840)*2,2</t>
  </si>
  <si>
    <t>5905085055</t>
  </si>
  <si>
    <t>Souvislé čištění KL strojně koleje pražce betonové rozdělení "u"</t>
  </si>
  <si>
    <t>km</t>
  </si>
  <si>
    <t>28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</si>
  <si>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</si>
  <si>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5,420-4,758</t>
  </si>
  <si>
    <t>4,744-4,300</t>
  </si>
  <si>
    <t>4,060-3,290</t>
  </si>
  <si>
    <t>3,255-2,865</t>
  </si>
  <si>
    <t>2,840-1,710</t>
  </si>
  <si>
    <t>5905105030</t>
  </si>
  <si>
    <t>Doplnění KL kamenivem souvisle strojně v koleji</t>
  </si>
  <si>
    <t>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</si>
  <si>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</si>
  <si>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(5420-4758)*1,3</t>
  </si>
  <si>
    <t>(4744-4300)*1,3</t>
  </si>
  <si>
    <t>(4060-3290)*1,3</t>
  </si>
  <si>
    <t>(3255-2865)*1,3</t>
  </si>
  <si>
    <t>(2840-1710)*1,3</t>
  </si>
  <si>
    <t>5906015010</t>
  </si>
  <si>
    <t>Výměna pražce malou těžící mechanizací v KL otevřeném i zapuštěném pražec dřevěný příčný nevystrojený</t>
  </si>
  <si>
    <t>32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</si>
  <si>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</si>
  <si>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17</t>
  </si>
  <si>
    <t>5906035120</t>
  </si>
  <si>
    <t>Souvislá výměna pražců současně s výměnou nebo čištěním KL pražce betonové příčné vystrojené</t>
  </si>
  <si>
    <t>34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</si>
  <si>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</si>
  <si>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(5,420-4,300)*1680</t>
  </si>
  <si>
    <t>(4,060-3,290)*1680</t>
  </si>
  <si>
    <t>(3,255-2,865)*1680</t>
  </si>
  <si>
    <t>(2,840-1,710)*1680</t>
  </si>
  <si>
    <t>0,2</t>
  </si>
  <si>
    <t>5906130400</t>
  </si>
  <si>
    <t>Montáž kolejového roštu v ose koleje pražce betonové vystrojené tv. S49 rozdělení "u"</t>
  </si>
  <si>
    <t>36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</si>
  <si>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</si>
  <si>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5,460-5,420</t>
  </si>
  <si>
    <t>4,300-4,060</t>
  </si>
  <si>
    <t>3,290-3,255</t>
  </si>
  <si>
    <t>2,865-2,840</t>
  </si>
  <si>
    <t>19</t>
  </si>
  <si>
    <t>5906140080</t>
  </si>
  <si>
    <t>Demontáž kolejového roštu koleje v ose koleje pražce dřevěné tv. S49 rozdělení "d"</t>
  </si>
  <si>
    <t>38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</si>
  <si>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</si>
  <si>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5906140200</t>
  </si>
  <si>
    <t>Demontáž kolejového roštu koleje v ose koleje pražce betonové tv. S49 rozdělení "d"</t>
  </si>
  <si>
    <t>40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</si>
  <si>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</si>
  <si>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5907025120</t>
  </si>
  <si>
    <t>Výměna kolejnicových pásů současně s výměnou pražců tv. S49 rozdělení "u"</t>
  </si>
  <si>
    <t>m</t>
  </si>
  <si>
    <t>Výměna kolejnicových pásů současně s výměnou pražců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</si>
  <si>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(5420-4300)*2</t>
  </si>
  <si>
    <t>(4060-3290)*2</t>
  </si>
  <si>
    <t>(3255-2860)*2</t>
  </si>
  <si>
    <t>(2840-1700)*2</t>
  </si>
  <si>
    <t>5906105010</t>
  </si>
  <si>
    <t>Demontáž pražce dřevěný</t>
  </si>
  <si>
    <t>44</t>
  </si>
  <si>
    <t>Demontáž pražce dřevěný. Poznámka: 1. V cenách jsou započteny náklady na manipulaci, demontáž, odstrojení do součástí a uložení pražců.</t>
  </si>
  <si>
    <t>Demontáž pražců dřevěné</t>
  </si>
  <si>
    <t>(2,880-2,865)*1640</t>
  </si>
  <si>
    <t>(2,840-2,370)*1640</t>
  </si>
  <si>
    <t>(5,420-5,270)*1640</t>
  </si>
  <si>
    <t>-0,4</t>
  </si>
  <si>
    <t>23</t>
  </si>
  <si>
    <t>5906105020</t>
  </si>
  <si>
    <t>Demontáž pražce betonový</t>
  </si>
  <si>
    <t>46</t>
  </si>
  <si>
    <t>Demontáž pražce betonový. Poznámka: 1. V cenách jsou započteny náklady na manipulaci, demontáž, odstrojení do součástí a uložení pražců.</t>
  </si>
  <si>
    <t>Demontáž pražců</t>
  </si>
  <si>
    <t>SB5</t>
  </si>
  <si>
    <t>(5,270-4,300)*1640</t>
  </si>
  <si>
    <t>(4,060-3,290)*1640</t>
  </si>
  <si>
    <t>(3,255-2,880)*1640</t>
  </si>
  <si>
    <t>SB3</t>
  </si>
  <si>
    <t>(2,370-1,725)*1640</t>
  </si>
  <si>
    <t>-29</t>
  </si>
  <si>
    <t>5908050010</t>
  </si>
  <si>
    <t>Výměna upevnění podkladnicového komplety a pryžová podložka</t>
  </si>
  <si>
    <t>úl.pl.</t>
  </si>
  <si>
    <t>48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</si>
  <si>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</si>
  <si>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23*2</t>
  </si>
  <si>
    <t>25</t>
  </si>
  <si>
    <t>5909032020</t>
  </si>
  <si>
    <t>Přesná úprava GPK koleje směrové a výškové uspořádání pražce betonové</t>
  </si>
  <si>
    <t>50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</si>
  <si>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</si>
  <si>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5910020030</t>
  </si>
  <si>
    <t>Svařování kolejnic termitem plný předehřev standardní spára svar sériový tv. S49</t>
  </si>
  <si>
    <t>svar</t>
  </si>
  <si>
    <t>52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</si>
  <si>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</si>
  <si>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76</t>
  </si>
  <si>
    <t>27</t>
  </si>
  <si>
    <t>5910035030</t>
  </si>
  <si>
    <t>Dosažení dovolené upínací teploty v BK prodloužením kolejnicového pásu v koleji tv. S49</t>
  </si>
  <si>
    <t>54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</si>
  <si>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</si>
  <si>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60</t>
  </si>
  <si>
    <t>5910040330</t>
  </si>
  <si>
    <t>Umožnění volné dilatace kolejnice demontáž upevňovadel s osazením kluzných podložek rozdělení pražců "u"</t>
  </si>
  <si>
    <t>56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</si>
  <si>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</si>
  <si>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(5460-1700)*2</t>
  </si>
  <si>
    <t>29</t>
  </si>
  <si>
    <t>5910040430</t>
  </si>
  <si>
    <t>Umožnění volné dilatace kolejnice montáž upevňovadel s odstraněním kluzných podložek rozdělení pražců "u"</t>
  </si>
  <si>
    <t>58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</si>
  <si>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</si>
  <si>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5912050020</t>
  </si>
  <si>
    <t>Staničení výměna hektometrovníku</t>
  </si>
  <si>
    <t>Staničení výměna hektometrovníku. Poznámka: 1. V cenách jsou započteny náklady na zemní práce a výměnu, demontáž nebo montáž staničení. 2. V cenách nejsou obsaženy náklady na dodávku materiálu.</t>
  </si>
  <si>
    <t>31</t>
  </si>
  <si>
    <t>5912060210</t>
  </si>
  <si>
    <t>Demontáž zajišťovací značky včetně sloupku a základu konzolové</t>
  </si>
  <si>
    <t>62</t>
  </si>
  <si>
    <t>Demontáž zajišťovací značky včetně sloupku a základu konzolové. Poznámka: 1. V cenách jsou započteny náklady na demontáž součástí značky, úpravu a urovnání terénu.</t>
  </si>
  <si>
    <t>Demontáž všech zajišťovacích značek v km 1,450 - 5,500</t>
  </si>
  <si>
    <t>5915010010</t>
  </si>
  <si>
    <t>Těžení zeminy nebo horniny železničního spodku I. třídy</t>
  </si>
  <si>
    <t>64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</si>
  <si>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</si>
  <si>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Odtěžení části ŽS pro uložení betonových prefabrikátů U3</t>
  </si>
  <si>
    <t>(4158-4080)*1,5</t>
  </si>
  <si>
    <t>(4194-4174)*1,5</t>
  </si>
  <si>
    <t>(4281-4202)*1,5</t>
  </si>
  <si>
    <t>33</t>
  </si>
  <si>
    <t>R5914005020</t>
  </si>
  <si>
    <t>Rozšíření stezky zemního tělesa betonovými prefabrikáty U3</t>
  </si>
  <si>
    <t>66</t>
  </si>
  <si>
    <t>Rozšíření stezky zemního tělesa betonovými prefabrikáty U3. Poznámka: 1. V cenách jsou započteny i náklady na uložení výzisku na terén nebo naložení na dopravní prostředek. 2. V cenách nejsou obsaženy náklady na dodávku materiálu, odtěžení zemního tělesa, dopravu a skládkovné.</t>
  </si>
  <si>
    <t>4158-4080</t>
  </si>
  <si>
    <t>4194-4174</t>
  </si>
  <si>
    <t>4281-4202</t>
  </si>
  <si>
    <t>5915015010</t>
  </si>
  <si>
    <t>Svahování zemního tělesa železničního spodku</t>
  </si>
  <si>
    <t>m2</t>
  </si>
  <si>
    <t>68</t>
  </si>
  <si>
    <t>Svahování zemního tělesa železničního spodku. Poznámka: 1. V cenách jsou započteny náklady na svahování železničního tělesa a uložení výzisku na terén nebo naložení na dopravní prostředek.</t>
  </si>
  <si>
    <t>Svahování a reprofilace železničního spodku s naložením nebo rozprostřením výzisku v km :</t>
  </si>
  <si>
    <t>1) 1,725 - 5,460</t>
  </si>
  <si>
    <t>26100</t>
  </si>
  <si>
    <t>OST</t>
  </si>
  <si>
    <t>Ostatní</t>
  </si>
  <si>
    <t>35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</si>
  <si>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</si>
  <si>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</si>
  <si>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262144</t>
  </si>
  <si>
    <t>70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</si>
  <si>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</si>
  <si>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Doprava drobného materiálu dodávaného zhotovitelem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</si>
  <si>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</si>
  <si>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</si>
  <si>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72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</si>
  <si>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</si>
  <si>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</t>
  </si>
  <si>
    <t>Poznámka k položce:_x000D_
Poznámka k položce: Měrnou jednotkou je t přepravovaného materiálu.</t>
  </si>
  <si>
    <t>beton</t>
  </si>
  <si>
    <t>39,542</t>
  </si>
  <si>
    <t>37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</si>
  <si>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</si>
  <si>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</si>
  <si>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74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</si>
  <si>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</si>
  <si>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Odvoz odpadu ze SČ a části svahování</t>
  </si>
  <si>
    <t>14100</t>
  </si>
  <si>
    <t>Odvoz plastových součástí k likvidaci</t>
  </si>
  <si>
    <t>4,2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</si>
  <si>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</si>
  <si>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</si>
  <si>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</si>
  <si>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doprava kolejnic a pražců na složiště</t>
  </si>
  <si>
    <t>(5,270-2,880)*575,2</t>
  </si>
  <si>
    <t>(2,370-1,710)*546,9</t>
  </si>
  <si>
    <t>dřevné pražce</t>
  </si>
  <si>
    <t>(2,880-2,370)*271,8</t>
  </si>
  <si>
    <t>(5,460-5,270)*271,8</t>
  </si>
  <si>
    <t>Doprava kolejnic a pražců do stavby</t>
  </si>
  <si>
    <t>(5,460-1,710)*631,18</t>
  </si>
  <si>
    <t>39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</si>
  <si>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</si>
  <si>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</si>
  <si>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78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</si>
  <si>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</si>
  <si>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Odvoz betonových zajišťovacích značek k likvidaci</t>
  </si>
  <si>
    <t>7,840</t>
  </si>
  <si>
    <t>9902300400</t>
  </si>
  <si>
    <t>Doprava jednosměrná (např. nakupovaného materiálu) mechanizací o nosnosti přes 3,5 t sypanin (kameniva, písku, suti, dlažebních kostek, atd.) do 40 km</t>
  </si>
  <si>
    <t>80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</si>
  <si>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</si>
  <si>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nové kamenivo</t>
  </si>
  <si>
    <t>9293,04</t>
  </si>
  <si>
    <t>41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</si>
  <si>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</si>
  <si>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</si>
  <si>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82</t>
  </si>
  <si>
    <t>Doprava jednosměrná (např. nakupovaného materiálu)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</si>
  <si>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doprava - Krabicový díl opěrných zdí U 3</t>
  </si>
  <si>
    <t>125,67</t>
  </si>
  <si>
    <t>9909000100</t>
  </si>
  <si>
    <t>Poplatek za uložení suti nebo hmot na oficiální skládku</t>
  </si>
  <si>
    <t>84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</si>
  <si>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</si>
  <si>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Odpad ze SČ a části svahování</t>
  </si>
  <si>
    <t>43</t>
  </si>
  <si>
    <t>9909000400</t>
  </si>
  <si>
    <t>Poplatek za likvidaci plastových součástí</t>
  </si>
  <si>
    <t>86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</si>
  <si>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</si>
  <si>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Likvidace pryžových a polyetylenových podložek</t>
  </si>
  <si>
    <t>9909000500</t>
  </si>
  <si>
    <t>Poplatek uložení odpadu betonových prefabrikátů</t>
  </si>
  <si>
    <t>88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</si>
  <si>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</si>
  <si>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likvidace zajišťovacích značek</t>
  </si>
  <si>
    <t>7,84</t>
  </si>
  <si>
    <t>SO 02 - žst. Beroun Závodí</t>
  </si>
  <si>
    <t>5956122015</t>
  </si>
  <si>
    <t>Pražec dřevěný výhybkový dub skupina 4 2500x260x150</t>
  </si>
  <si>
    <t>Za KV č. 10 do 1 SK</t>
  </si>
  <si>
    <t>Před ZV v.č. 8 pražec č. 01, 02, 03</t>
  </si>
  <si>
    <t>za KV v.č. 8 do obou směrů</t>
  </si>
  <si>
    <t>6+6</t>
  </si>
  <si>
    <t>NEOCEŇOVAT DODÁ TO</t>
  </si>
  <si>
    <t>5956122020</t>
  </si>
  <si>
    <t>Pražec dřevěný výhybkový dub skupina 4 2600x260x150</t>
  </si>
  <si>
    <t>V.č. 8 - p.č. 2, 3, 4, 5, 6</t>
  </si>
  <si>
    <t>5956122025</t>
  </si>
  <si>
    <t>Pražec dřevěný výhybkový dub skupina 4 2700x260x150</t>
  </si>
  <si>
    <t>V.č. 8 - p.č. 7, 8, 9, 10, 11, 12</t>
  </si>
  <si>
    <t>5956122030</t>
  </si>
  <si>
    <t>Pražec dřevěný výhybkový dub skupina 4 2800x260x150</t>
  </si>
  <si>
    <t>V.č. 8 - p.č. 13, 14, 15</t>
  </si>
  <si>
    <t>5956122035</t>
  </si>
  <si>
    <t>Pražec dřevěný výhybkový dub skupina 4 2900x260x150</t>
  </si>
  <si>
    <t>V.č. 8 - p.č. 16, 17, 18</t>
  </si>
  <si>
    <t>5956122040</t>
  </si>
  <si>
    <t>Pražec dřevěný výhybkový dub skupina 4 3000x260x150</t>
  </si>
  <si>
    <t>V.č. 8 - p.č. - 19, 20</t>
  </si>
  <si>
    <t>5956122045</t>
  </si>
  <si>
    <t>Pražec dřevěný výhybkový dub skupina 4 3100x260x150</t>
  </si>
  <si>
    <t>V.č. 8 - p.č. 21, 22</t>
  </si>
  <si>
    <t>5956122050</t>
  </si>
  <si>
    <t>Pražec dřevěný výhybkový dub skupina 4 3200x260x150</t>
  </si>
  <si>
    <t>V.č. 8 - p.č. 23</t>
  </si>
  <si>
    <t>5956122055</t>
  </si>
  <si>
    <t>Pražec dřevěný výhybkový dub skupina 4 3300x260x150</t>
  </si>
  <si>
    <t>V.č. 8 - p.č. 24</t>
  </si>
  <si>
    <t>5956122060</t>
  </si>
  <si>
    <t>Pražec dřevěný výhybkový dub skupina 4 3400x260x150</t>
  </si>
  <si>
    <t>V.č. 8 - p.č. 25, 26</t>
  </si>
  <si>
    <t>5956122065</t>
  </si>
  <si>
    <t>Pražec dřevěný výhybkový dub skupina 4 3500x260x150</t>
  </si>
  <si>
    <t>V.č. 8 - p.č. 27, 28</t>
  </si>
  <si>
    <t>5956122070</t>
  </si>
  <si>
    <t>Pražec dřevěný výhybkový dub skupina 4 3600x260x150</t>
  </si>
  <si>
    <t>V.č. 8 - p.č. 29, 30, 31, 32</t>
  </si>
  <si>
    <t>5956122075</t>
  </si>
  <si>
    <t>Pražec dřevěný výhybkový dub skupina 4 3700x260x150</t>
  </si>
  <si>
    <t>V.č. 8 - p.č. 33</t>
  </si>
  <si>
    <t>5956122080</t>
  </si>
  <si>
    <t>Pražec dřevěný výhybkový dub skupina 4 3800x260x150</t>
  </si>
  <si>
    <t>V.č. 8 - p.č. 34</t>
  </si>
  <si>
    <t>5956122085</t>
  </si>
  <si>
    <t>Pražec dřevěný výhybkový dub skupina 4 3900x260x150</t>
  </si>
  <si>
    <t>V.č. 8 - p.č. 35</t>
  </si>
  <si>
    <t>5956122090</t>
  </si>
  <si>
    <t>Pražec dřevěný výhybkový dub skupina 4 4000x260x150</t>
  </si>
  <si>
    <t>V.č. 8 - p.č. 1, 36, 37</t>
  </si>
  <si>
    <t>5956122095</t>
  </si>
  <si>
    <t>Pražec dřevěný výhybkový dub skupina 4 4100x260x150</t>
  </si>
  <si>
    <t>V.č. 8 - p.č. 38</t>
  </si>
  <si>
    <t>5956122100</t>
  </si>
  <si>
    <t>Pražec dřevěný výhybkový dub skupina 4 4200x260x150</t>
  </si>
  <si>
    <t>V.č. 8 - p.č. 39, 40</t>
  </si>
  <si>
    <t>5956122105</t>
  </si>
  <si>
    <t>Pražec dřevěný výhybkový dub skupina 4 4300x260x150</t>
  </si>
  <si>
    <t>V.č. 8 - p.č. 41</t>
  </si>
  <si>
    <t>5956122110</t>
  </si>
  <si>
    <t>Pražec dřevěný výhybkový dub skupina 4 4400x260x150</t>
  </si>
  <si>
    <t>V.č. 8 - p.č. 42, 43, 44</t>
  </si>
  <si>
    <t>1 SK</t>
  </si>
  <si>
    <t>(1,193-0,9725)*1680</t>
  </si>
  <si>
    <t>(0,941-0,635)*1680</t>
  </si>
  <si>
    <t>0,480</t>
  </si>
  <si>
    <t>Neoceňovat dodá TO -  (uloženy v žst. Beroun Závodí)</t>
  </si>
  <si>
    <t>5957201010</t>
  </si>
  <si>
    <t>Kolejnice užité tv. S49</t>
  </si>
  <si>
    <t>(1193-972,5)*2</t>
  </si>
  <si>
    <t>(941-635)*2</t>
  </si>
  <si>
    <t>NEOCEŇOVAT DODÁ TO -  (uloženy v žst. Beroun Závodí)</t>
  </si>
  <si>
    <t>5958134075</t>
  </si>
  <si>
    <t>Součásti upevňovací vrtule R1(145)</t>
  </si>
  <si>
    <t>8*8</t>
  </si>
  <si>
    <t>V.č. 8</t>
  </si>
  <si>
    <t>120</t>
  </si>
  <si>
    <t>5958134080</t>
  </si>
  <si>
    <t>Součásti upevňovací vrtule R2 (160)</t>
  </si>
  <si>
    <t>619</t>
  </si>
  <si>
    <t>5958134041</t>
  </si>
  <si>
    <t>Součásti upevňovací šroub svěrkový T5</t>
  </si>
  <si>
    <t>135</t>
  </si>
  <si>
    <t>5958134042</t>
  </si>
  <si>
    <t>Součásti upevňovací šroub svěrkový T10 M24x80</t>
  </si>
  <si>
    <t>96</t>
  </si>
  <si>
    <t>5958134040</t>
  </si>
  <si>
    <t>Součásti upevňovací kroužek pružný dvojitý Fe 6</t>
  </si>
  <si>
    <t>703</t>
  </si>
  <si>
    <t>5958116000</t>
  </si>
  <si>
    <t>Matice M24</t>
  </si>
  <si>
    <t>241</t>
  </si>
  <si>
    <t>5958110040</t>
  </si>
  <si>
    <t>Vysokopevnostní svorník M24 x 230 mm</t>
  </si>
  <si>
    <t>5958110050</t>
  </si>
  <si>
    <t>Vysokopevnostní svorník M24 x 250 mm</t>
  </si>
  <si>
    <t>5958110060</t>
  </si>
  <si>
    <t>Vysokopevnostní svorník M24 x 270 mm</t>
  </si>
  <si>
    <t>5958110075</t>
  </si>
  <si>
    <t>Vysokopevnostní svorník M24 x 300 mm</t>
  </si>
  <si>
    <t>5958110085</t>
  </si>
  <si>
    <t>Vysokopevnostní svorník M24 x 320 mm</t>
  </si>
  <si>
    <t>5958110100</t>
  </si>
  <si>
    <t>Vysokopevnostní svorník M24 x 350 mm</t>
  </si>
  <si>
    <t>5958110105</t>
  </si>
  <si>
    <t>Vysokopevnostní svorník M24 x 360 mm</t>
  </si>
  <si>
    <t>5958110030</t>
  </si>
  <si>
    <t>Vysokopevnostní svorník M24 x 210 mm</t>
  </si>
  <si>
    <t>5958110065</t>
  </si>
  <si>
    <t>Vysokopevnostní svorník M24 x 280 mm</t>
  </si>
  <si>
    <t>5958128010</t>
  </si>
  <si>
    <t>Komplety ŽS 4 (šroub RS 1, matice M 24, podložka Fe6, svěrka ŽS4)</t>
  </si>
  <si>
    <t>8*4</t>
  </si>
  <si>
    <t>(1,193-0,9725)*1680*4</t>
  </si>
  <si>
    <t>(0,941-0,635)*1680*4</t>
  </si>
  <si>
    <t>0,480*4</t>
  </si>
  <si>
    <t>5961170070</t>
  </si>
  <si>
    <t>Zádržná opěrka proti putování (komplet pro jazky i opornici) S49 R300 pro jazyk ohnutý i přímý</t>
  </si>
  <si>
    <t>V.č.8 - výhybka JT6°-L</t>
  </si>
  <si>
    <t>(1,193-0,9725)*1680*2</t>
  </si>
  <si>
    <t>(0,941-0,635)*1680*2</t>
  </si>
  <si>
    <t>0,480*2</t>
  </si>
  <si>
    <t>5958173000</t>
  </si>
  <si>
    <t>Polyetylenové pásy v kotoučích</t>
  </si>
  <si>
    <t>Za ZV 10</t>
  </si>
  <si>
    <t>(1,193-0,9725)*1500*1,8</t>
  </si>
  <si>
    <t>(0,941-0,635)*1500*1,8</t>
  </si>
  <si>
    <t>53,1*2*1,8</t>
  </si>
  <si>
    <t>5955101025</t>
  </si>
  <si>
    <t>Kamenivo drcené drť frakce 4/8</t>
  </si>
  <si>
    <t>pro úpravu stezek u 1. SK</t>
  </si>
  <si>
    <t>(550*1,2*0,05)*1,8</t>
  </si>
  <si>
    <t>140</t>
  </si>
  <si>
    <t>45</t>
  </si>
  <si>
    <t>5913025010</t>
  </si>
  <si>
    <t>Demontáž dílů přejezdu celopryžového v koleji vnější panel</t>
  </si>
  <si>
    <t>90</t>
  </si>
  <si>
    <t>Demontáž dílů přejezdu celopryžového v koleji vnější panel. Poznámka: 1. V cenách jsou započteny náklady na demontáž a naložení dílů na dopravní prostředek.</t>
  </si>
  <si>
    <t>Přechod na nástupiště km 1,213 pro ASP</t>
  </si>
  <si>
    <t>5913025020</t>
  </si>
  <si>
    <t>Demontáž dílů přejezdu celopryžového v koleji vnitřní panel</t>
  </si>
  <si>
    <t>92</t>
  </si>
  <si>
    <t>Demontáž dílů přejezdu celopryžového v koleji vnitřní panel. Poznámka: 1. V cenách jsou započteny náklady na demontáž a naložení dílů na dopravní prostředek.</t>
  </si>
  <si>
    <t>47</t>
  </si>
  <si>
    <t>5913025030</t>
  </si>
  <si>
    <t>Demontáž dílů přejezdu celopryžového v koleji náběhový klín</t>
  </si>
  <si>
    <t>94</t>
  </si>
  <si>
    <t>Demontáž dílů přejezdu celopryžového v koleji náběhový klín. Poznámka: 1. V cenách jsou započteny náklady na demontáž a naložení dílů na dopravní prostředek.</t>
  </si>
  <si>
    <t>5913030010</t>
  </si>
  <si>
    <t>Montáž dílů přejezdu celopryžového v koleji vnější panel</t>
  </si>
  <si>
    <t>Montáž dílů přejezdu celopryžového v koleji vnější panel. Poznámka: 1. V cenách jsou započteny náklady na montáž dílů. 2. V cenách nejsou obsaženy náklady na dodávku materiálu.</t>
  </si>
  <si>
    <t>49</t>
  </si>
  <si>
    <t>5913030020</t>
  </si>
  <si>
    <t>Montáž dílů přejezdu celopryžového v koleji vnitřní panel</t>
  </si>
  <si>
    <t>98</t>
  </si>
  <si>
    <t>Montáž dílů přejezdu celopryžového v koleji vnitřní panel. Poznámka: 1. V cenách jsou započteny náklady na montáž dílů. 2. V cenách nejsou obsaženy náklady na dodávku materiálu.</t>
  </si>
  <si>
    <t>5913030030</t>
  </si>
  <si>
    <t>Montáž dílů přejezdu celopryžového v koleji náběhový klín</t>
  </si>
  <si>
    <t>100</t>
  </si>
  <si>
    <t>Montáž dílů přejezdu celopryžového v koleji náběhový klín. Poznámka: 1. V cenách jsou započteny náklady na montáž dílů. 2. V cenách nejsou obsaženy náklady na dodávku materiálu.</t>
  </si>
  <si>
    <t>51</t>
  </si>
  <si>
    <t>102</t>
  </si>
  <si>
    <t>1,193-0,9725</t>
  </si>
  <si>
    <t>0,941-0,635</t>
  </si>
  <si>
    <t>5911655050</t>
  </si>
  <si>
    <t>Demontáž jednoduché výhybky na úložišti dřevěné pražce soustavy T</t>
  </si>
  <si>
    <t>104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</si>
  <si>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</si>
  <si>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48,2</t>
  </si>
  <si>
    <t>53</t>
  </si>
  <si>
    <t>5911671050</t>
  </si>
  <si>
    <t>Příplatek za demontáž v ose koleje výhybky jednoduché pražce dřevěné soustavy T</t>
  </si>
  <si>
    <t>106</t>
  </si>
  <si>
    <t>Příplatek za demontáž v ose koleje výhybky jednoduché pražce dřevěné soustavy T. Poznámka: 1. V cenách jsou započteny náklady za obtížnost demontáže v ose koleje.</t>
  </si>
  <si>
    <t>108</t>
  </si>
  <si>
    <t>(1,193-0,9725)*1500</t>
  </si>
  <si>
    <t>(0,941-0,635)*1500</t>
  </si>
  <si>
    <t>55</t>
  </si>
  <si>
    <t>5905050210</t>
  </si>
  <si>
    <t>Souvislá výměna KL se snesením KR výhybky pražce dřevěné</t>
  </si>
  <si>
    <t>110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</si>
  <si>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</si>
  <si>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53,1</t>
  </si>
  <si>
    <t>5906005010</t>
  </si>
  <si>
    <t>Ruční výměna pražce v KL otevřeném pražec dřevěný příčný nevystrojený</t>
  </si>
  <si>
    <t>112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</si>
  <si>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</si>
  <si>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57</t>
  </si>
  <si>
    <t>114</t>
  </si>
  <si>
    <t>5911641050</t>
  </si>
  <si>
    <t>Montáž jednoduché výhybky v ose koleje dřevěné pražce soustavy T</t>
  </si>
  <si>
    <t>116</t>
  </si>
  <si>
    <t>Montáž jednoduché výhybky v ose koleje dřevěné pražce soustavy T.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</si>
  <si>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</t>
  </si>
  <si>
    <t>5910132030</t>
  </si>
  <si>
    <t>Zřízení zádržné opěrky na jazyku i opornici</t>
  </si>
  <si>
    <t>pár</t>
  </si>
  <si>
    <t>118</t>
  </si>
  <si>
    <t>Zřízení zádržné opěrky na jazyku i opornici. Poznámka: 1. V cenách jsou započteny náklady na vrtání otvorů a montáž. 2. V cenách nejsou obsaženy náklady na dodávku materiálu.</t>
  </si>
  <si>
    <t>5910070010</t>
  </si>
  <si>
    <t>Základní broušení výhybky optimalizace příčného profilu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</si>
  <si>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</si>
  <si>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V.č. 8 (T6°) - broušení celé výhybky</t>
  </si>
  <si>
    <t>61</t>
  </si>
  <si>
    <t>5905105040</t>
  </si>
  <si>
    <t>Doplnění KL kamenivem souvisle strojně ve výhybce</t>
  </si>
  <si>
    <t>122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</si>
  <si>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</si>
  <si>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53,1*2</t>
  </si>
  <si>
    <t>124</t>
  </si>
  <si>
    <t>63</t>
  </si>
  <si>
    <t>126</t>
  </si>
  <si>
    <t>výběhy</t>
  </si>
  <si>
    <t>0,200</t>
  </si>
  <si>
    <t>5909042010</t>
  </si>
  <si>
    <t>Přesná úprava GPK výhybky směrové a výškové uspořádání pražce dřevěné nebo ocelové</t>
  </si>
  <si>
    <t>128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</si>
  <si>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</si>
  <si>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V.č. 9, 10</t>
  </si>
  <si>
    <t>62,39*2</t>
  </si>
  <si>
    <t>65</t>
  </si>
  <si>
    <t>130</t>
  </si>
  <si>
    <t>(1243-972,5)*2</t>
  </si>
  <si>
    <t>132</t>
  </si>
  <si>
    <t>67</t>
  </si>
  <si>
    <t>5910050010</t>
  </si>
  <si>
    <t>Umožnění volné dilatace dílů výhybek demontáž upevňovadel výhybka I. generace</t>
  </si>
  <si>
    <t>134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</si>
  <si>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</si>
  <si>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</si>
  <si>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</t>
  </si>
  <si>
    <t>136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</si>
  <si>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</si>
  <si>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69</t>
  </si>
  <si>
    <t>138</t>
  </si>
  <si>
    <t>71</t>
  </si>
  <si>
    <t>5905110020</t>
  </si>
  <si>
    <t>Snížení KL pod patou kolejnice ve výhybce</t>
  </si>
  <si>
    <t>142</t>
  </si>
  <si>
    <t>Snížení KL pod patou kolejnice ve výhybce. Poznámka: 1. V cenách jsou započteny náklady na snížení KL pod patou kolejnice ručně vidlemi. 2. V cenách nejsou obsaženy náklady na doplnění a dodávku kameniva.</t>
  </si>
  <si>
    <t>Poznámka k položce:_x000D_
Poznámka k položce: m = metr koleje</t>
  </si>
  <si>
    <t xml:space="preserve">V.č. 9, 10 </t>
  </si>
  <si>
    <t>5911313030</t>
  </si>
  <si>
    <t>Seřízení hákového závěru výhybky jednoduché jednozávěrové soustavy T</t>
  </si>
  <si>
    <t>144</t>
  </si>
  <si>
    <t>Seřízení hákového závěru výhybky jednoduché jednozávěrové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</si>
  <si>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73</t>
  </si>
  <si>
    <t>5911531030</t>
  </si>
  <si>
    <t>Seřízení čelisťového závěru výhybky jednoduché bez žlabového pražce soustavy S49</t>
  </si>
  <si>
    <t>146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</si>
  <si>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</si>
  <si>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Poznámka k položce:_x000D_
Poznámka k položce: kus = všechny čelisťové závěry jedné výhybky</t>
  </si>
  <si>
    <t>5905020010</t>
  </si>
  <si>
    <t>Oprava stezky strojně s odstraněním drnu a nánosu do 10 cm</t>
  </si>
  <si>
    <t>148</t>
  </si>
  <si>
    <t>Oprava stezky strojně s odstraněním drnu a nánosu do 10 cm. Poznámka: 1. V cenách jsou započteny náklady na odtěžení nánosu stezky a rozprostření výzisku na terén nebo naložení na dopravní prostředek a úprava povrchu stezky s doplnněím kameniva. V cenách není obsaženo dadání materiálu.</t>
  </si>
  <si>
    <t>úprava stezek u 1. SK</t>
  </si>
  <si>
    <t>550*1,2</t>
  </si>
  <si>
    <t>75</t>
  </si>
  <si>
    <t>150</t>
  </si>
  <si>
    <t>pražce za KV 10 do 1 SK</t>
  </si>
  <si>
    <t>152</t>
  </si>
  <si>
    <t>77</t>
  </si>
  <si>
    <t>154</t>
  </si>
  <si>
    <t>Odvoz odpadu z výměny KL</t>
  </si>
  <si>
    <t>1600</t>
  </si>
  <si>
    <t>0,5</t>
  </si>
  <si>
    <t>156</t>
  </si>
  <si>
    <t>Doprava pražců do stavby z žst. Zdice (285 ks)</t>
  </si>
  <si>
    <t>81,225</t>
  </si>
  <si>
    <t>79</t>
  </si>
  <si>
    <t>158</t>
  </si>
  <si>
    <t>nové kamenivo pro KL</t>
  </si>
  <si>
    <t>1612,71</t>
  </si>
  <si>
    <t>Nové kamenivo 4/8</t>
  </si>
  <si>
    <t>59,4</t>
  </si>
  <si>
    <t>9902900200</t>
  </si>
  <si>
    <t>Naložení objemnějšího kusového materiálu, vybouraných hmot</t>
  </si>
  <si>
    <t>160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</si>
  <si>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</si>
  <si>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Naložení pražců v žst. Zdice (285 ks)</t>
  </si>
  <si>
    <t>81</t>
  </si>
  <si>
    <t>162</t>
  </si>
  <si>
    <t>odpad z výměny KL a opravy stezka</t>
  </si>
  <si>
    <t>164</t>
  </si>
  <si>
    <t>SO 03 - žst. Hýskov</t>
  </si>
  <si>
    <t>R5961214020</t>
  </si>
  <si>
    <t>Výhybka jednoduchá užitá J49 1:9-300 pravá - kompletní ocelové součásti, pražce dřevěné, zámky proti putování</t>
  </si>
  <si>
    <t>výhybka pro náhradu stávající č. 7</t>
  </si>
  <si>
    <t>5961214025</t>
  </si>
  <si>
    <t>Výhybka jednoduchá užitá kompletní ocelové součásti J49 1:9-300 levá</t>
  </si>
  <si>
    <t>výhybka pro náhradu stávající č. 6</t>
  </si>
  <si>
    <t>V.č. 6 pražec za KV do obou směrů (2x2)</t>
  </si>
  <si>
    <t>V.č. 7 pražec za KV do obou směrů (2x2)</t>
  </si>
  <si>
    <t>V.č. 6 pražec 2,3,4,5,6,7,8,9,10</t>
  </si>
  <si>
    <t>V.č. 6 pražec 11,12,13,14,15,16</t>
  </si>
  <si>
    <t>V.č. 6 pražec 17,18,19,20,21</t>
  </si>
  <si>
    <t>V.č. 6 pražec 22, 23, 24, 25</t>
  </si>
  <si>
    <t>V.č. 6 pražec 26,27,28</t>
  </si>
  <si>
    <t>V.č. 6 pražec 29,30,31</t>
  </si>
  <si>
    <t>V.č. 6 pražec 32,33</t>
  </si>
  <si>
    <t>V.č. 6 pražec 34,35,36</t>
  </si>
  <si>
    <t>V.č. 6 pražec 37,38,39</t>
  </si>
  <si>
    <t>V.č. 6 pražec 43</t>
  </si>
  <si>
    <t>V.č. 6 pražec 44,45</t>
  </si>
  <si>
    <t>V.č. 6 pražec 46,47</t>
  </si>
  <si>
    <t>V.č. 6 pražec 48</t>
  </si>
  <si>
    <t>V.č. 6 pražec 49,50</t>
  </si>
  <si>
    <t>V.č. 6 pražec 51,52</t>
  </si>
  <si>
    <t>V.č. 6 pražec 1,53</t>
  </si>
  <si>
    <t>V.č. 6 pražec 54</t>
  </si>
  <si>
    <t>V.č. 6 pražec 55,56</t>
  </si>
  <si>
    <t>5956122115</t>
  </si>
  <si>
    <t>Pražec dřevěný výhybkový dub skupina 4 4500x260x150</t>
  </si>
  <si>
    <t>V.č. 6 pražec 57,58,59</t>
  </si>
  <si>
    <t>5956122120</t>
  </si>
  <si>
    <t>Pražec dřevěný výhybkový dub skupina 4 4600x260x150</t>
  </si>
  <si>
    <t>V.č. 6 pražec 60,61</t>
  </si>
  <si>
    <t>5956101005</t>
  </si>
  <si>
    <t>Pražec dřevěný příčný nevystrojený dub 2600x260x150 mm</t>
  </si>
  <si>
    <t>V.č. 6 pražec 01,02</t>
  </si>
  <si>
    <t>Za KV 6 do koleje č. 1</t>
  </si>
  <si>
    <t>12,5*1,68</t>
  </si>
  <si>
    <t>Za KV 7 do koleje č. 1</t>
  </si>
  <si>
    <t>67,5*1,68</t>
  </si>
  <si>
    <t>0,6</t>
  </si>
  <si>
    <t>Za KV 7 do koleje č. 3</t>
  </si>
  <si>
    <t>37,5*1,68</t>
  </si>
  <si>
    <t>v.č. 6</t>
  </si>
  <si>
    <t>V.č. 6</t>
  </si>
  <si>
    <t>288</t>
  </si>
  <si>
    <t>V.č. 7</t>
  </si>
  <si>
    <t>Pro kolejová pole</t>
  </si>
  <si>
    <t>198*4</t>
  </si>
  <si>
    <t>113</t>
  </si>
  <si>
    <t xml:space="preserve">V.č. 6 </t>
  </si>
  <si>
    <t>992</t>
  </si>
  <si>
    <t>198*2</t>
  </si>
  <si>
    <t>V.č.6</t>
  </si>
  <si>
    <t>566</t>
  </si>
  <si>
    <t>312</t>
  </si>
  <si>
    <t>5958158010</t>
  </si>
  <si>
    <t>Podložka pryžová pod patu kolejnice S49  475/126/5</t>
  </si>
  <si>
    <t>V.č. 6 a 7</t>
  </si>
  <si>
    <t>100*1,8</t>
  </si>
  <si>
    <t>12,5*2*1,8</t>
  </si>
  <si>
    <t>67,5*2*1,8</t>
  </si>
  <si>
    <t>37,5*2*1,8</t>
  </si>
  <si>
    <t>5955101020</t>
  </si>
  <si>
    <t>Kamenivo drcené štěrkodrť frakce 0/32</t>
  </si>
  <si>
    <t>Kamenivo pro spodní vrstvu pod výh. č. 6 a 7</t>
  </si>
  <si>
    <t>29,7*2</t>
  </si>
  <si>
    <t>5964133005</t>
  </si>
  <si>
    <t>Geotextilie separační</t>
  </si>
  <si>
    <t>Pod výh. č. 6 a 7</t>
  </si>
  <si>
    <t>150*2</t>
  </si>
  <si>
    <t>Stávající výhybky č. 6 a 7</t>
  </si>
  <si>
    <t>stávající kolejnice v KR</t>
  </si>
  <si>
    <t>0,0205</t>
  </si>
  <si>
    <t>0,0755</t>
  </si>
  <si>
    <t>0,0455</t>
  </si>
  <si>
    <t xml:space="preserve">V.č. 6 a 7 </t>
  </si>
  <si>
    <t>48,2*2</t>
  </si>
  <si>
    <t>12,5*2</t>
  </si>
  <si>
    <t>Za KV 7 do koleje č. 1 po ZV v.č. 6</t>
  </si>
  <si>
    <t>67,5*2</t>
  </si>
  <si>
    <t>37,5*2</t>
  </si>
  <si>
    <t>50+50</t>
  </si>
  <si>
    <t>0,0125</t>
  </si>
  <si>
    <t>0,0675</t>
  </si>
  <si>
    <t>0,0375</t>
  </si>
  <si>
    <t>5999015010</t>
  </si>
  <si>
    <t>Vložení konstrukcí nebo dílů hmotnosti do 10 t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</si>
  <si>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</si>
  <si>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vložení výh.č. 7</t>
  </si>
  <si>
    <t>18,5</t>
  </si>
  <si>
    <t>5911641040</t>
  </si>
  <si>
    <t>Montáž jednoduché výhybky v ose koleje dřevěné pražce soustavy S49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</si>
  <si>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</si>
  <si>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V.č. 7 - KV a ZV</t>
  </si>
  <si>
    <t>V.č. 6 a 7 (1:9-300) - broušení celé výhybky</t>
  </si>
  <si>
    <t>129,924*2</t>
  </si>
  <si>
    <t>66,5*2</t>
  </si>
  <si>
    <t>0,3</t>
  </si>
  <si>
    <t>56 + 56</t>
  </si>
  <si>
    <t>250*2</t>
  </si>
  <si>
    <t>50*2*2</t>
  </si>
  <si>
    <t>5911313020</t>
  </si>
  <si>
    <t>Seřízení hákového závěru výhybky jednoduché jednozávěrové soustavy S49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</si>
  <si>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</si>
  <si>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Odvoz odpadu vytěženého KL</t>
  </si>
  <si>
    <t>670</t>
  </si>
  <si>
    <t>Odvoz plastovýh součástí k likvidaci</t>
  </si>
  <si>
    <t>0,12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</si>
  <si>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</si>
  <si>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výhybka uložená v žst. Beroun Závodí (budoucí výh. č. 7 Hýskov)</t>
  </si>
  <si>
    <t>18,3</t>
  </si>
  <si>
    <t>Pražce SB 8 (žst. Zdice)</t>
  </si>
  <si>
    <t>56,430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</si>
  <si>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</si>
  <si>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</si>
  <si>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</si>
  <si>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výhybka uložená v žst. Praha Řeporyje ( budoucí výh.č. 6 Hýskov)</t>
  </si>
  <si>
    <t>10,723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</si>
  <si>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</si>
  <si>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doprava nového kameniva</t>
  </si>
  <si>
    <t>662,4</t>
  </si>
  <si>
    <t>Uložení odpadu z vytěženého KL</t>
  </si>
  <si>
    <t>SO 04 - P2314</t>
  </si>
  <si>
    <t xml:space="preserve">    VRN - Vedlejší rozpočtové náklady</t>
  </si>
  <si>
    <t>R1</t>
  </si>
  <si>
    <t>Přejezd železobetonový lehký kompletní sestava včetně závěrných zídek</t>
  </si>
  <si>
    <t xml:space="preserve">přejezdová konstrukce vnitřní a vnější včetně závěrných zídek a náběhových klínů (vnítřní modul 1,2m) </t>
  </si>
  <si>
    <t>3,6</t>
  </si>
  <si>
    <t>beton pod závěrné zídky</t>
  </si>
  <si>
    <t>0,25*0,6*8</t>
  </si>
  <si>
    <t>beton pod obrubníky</t>
  </si>
  <si>
    <t>0,20*0,10*6,2</t>
  </si>
  <si>
    <t>5964159005</t>
  </si>
  <si>
    <t>Obrubník chodníkový 1m</t>
  </si>
  <si>
    <t>Obrubník chodníkový</t>
  </si>
  <si>
    <t>5963146010</t>
  </si>
  <si>
    <t>Asfaltový beton ACL 16S 50/70 hrubozrnný-ložní vrstva</t>
  </si>
  <si>
    <t>9*0,08*2,5</t>
  </si>
  <si>
    <t>5963146000</t>
  </si>
  <si>
    <t>Asfaltový beton ACO 11S 50/70 střednězrnný-obrusná vrstva</t>
  </si>
  <si>
    <t>9*0,04*2,5</t>
  </si>
  <si>
    <t>5963152000</t>
  </si>
  <si>
    <t>Asfaltová zálivka pro trhliny a spáry</t>
  </si>
  <si>
    <t>kg</t>
  </si>
  <si>
    <t>5913280035</t>
  </si>
  <si>
    <t>Demontáž dílů komunikace ze zámkové dlažby uložení v podsypu</t>
  </si>
  <si>
    <t>Demontáž dílů komunikace ze zámkové dlažby uložení v podsypu. Poznámka: 1. V cenách jsou započteny náklady na odstranění dlažby nebo obrubníku a naložení na dopravní prostředek.</t>
  </si>
  <si>
    <t>Od koleje vpravo po odvodňovací žlab</t>
  </si>
  <si>
    <t>1,9</t>
  </si>
  <si>
    <t>5913240020</t>
  </si>
  <si>
    <t>Odstranění AB komunikace odtěžením nebo frézováním hloubky do 20 cm</t>
  </si>
  <si>
    <t>Odstranění AB komunikace odtěžením nebo frézováním hloubky do 20 cm. Poznámka: 1. V cenách jsou započteny náklady na odtěžení nebo frézování a naložení výzisku na dopravní prostředek.</t>
  </si>
  <si>
    <t>mezi kolejemi</t>
  </si>
  <si>
    <t>9,2</t>
  </si>
  <si>
    <t>5915005010</t>
  </si>
  <si>
    <t>Hloubení rýh nebo jam na železničním spodku I. třídy</t>
  </si>
  <si>
    <t>Hloubení rýh nebo jam na železničním spodku I. třídy. Poznámka: 1. V cenách jsou započteny náklady na hloubení a uložení výzisku na terén nebo naložení na dopravní prostředek a uložení na úložišti.</t>
  </si>
  <si>
    <t>odtěžení pro závěrné zídky přejezdu</t>
  </si>
  <si>
    <t>8*0,6*0,7</t>
  </si>
  <si>
    <t>5913075030</t>
  </si>
  <si>
    <t>Montáž betonové přejezdové konstrukce část vnější a vnitřní včetně závěrných zídek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</si>
  <si>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</si>
  <si>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5913285210</t>
  </si>
  <si>
    <t>Montáž dílů komunikace obrubníku uložení v betonu</t>
  </si>
  <si>
    <t>Montáž dílů komunikace obrubníku uložení v betonu. Poznámka: 1. V cenách jsou započteny náklady na osazení dlažby nebo obrubníku. 2. V cenách nejsou obsaženy náklady na dodávku materiálu.</t>
  </si>
  <si>
    <t>uložení obrubníku mezi kolejemi a vpravo od závěrné zídky po odvodňmovací žlab.</t>
  </si>
  <si>
    <t>6,2</t>
  </si>
  <si>
    <t>5913250010</t>
  </si>
  <si>
    <t>Zřízení konstrukce vozovky asfaltobetonové dle vzorového listu Ž lehké - ložní a obrusná vrstva tloušťky do 12 cm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</si>
  <si>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</si>
  <si>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Mezi kolejemi od závěrné zídky a vpravo od závěrné zídky po odvodňovací žlab</t>
  </si>
  <si>
    <t>Doprava dodávek zhotovitele, dodávek objednatele nebo výzisku mechanizací přes 3,5 t sypanin  do 30 km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</si>
  <si>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</si>
  <si>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doprava asfaltového betonu a zálivky</t>
  </si>
  <si>
    <t>2,7+0,002</t>
  </si>
  <si>
    <t>odvoz asfaltu k likvidaci</t>
  </si>
  <si>
    <t>9,2*0,15*2,5</t>
  </si>
  <si>
    <t>2,958</t>
  </si>
  <si>
    <t>obrubníky</t>
  </si>
  <si>
    <t>0,472</t>
  </si>
  <si>
    <t>Odvoz pryžové konstrukce k likvidaci</t>
  </si>
  <si>
    <t>0,95</t>
  </si>
  <si>
    <t>9902201000</t>
  </si>
  <si>
    <t>Doprava dodávek zhotovitele, dodávek objednatele nebo výzisku mechanizací přes 3,5 t objemnějšího kusového materiálu do 250 km</t>
  </si>
  <si>
    <t>Doprava dodávek zhotovitele, dodávek objednatele nebo výzisku mechanizací přes 3,5 t objemnějšího kusového materiálu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</si>
  <si>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nová přejezdová konstrukce</t>
  </si>
  <si>
    <t>6,120</t>
  </si>
  <si>
    <t>9909000200</t>
  </si>
  <si>
    <t>Poplatek za uložení nebezpečného odpadu na oficiální skládku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</si>
  <si>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</si>
  <si>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likvidace vybouraného asfaltu</t>
  </si>
  <si>
    <t>Likvidace pryžové konstrukce</t>
  </si>
  <si>
    <t>Vedlejší rozpočtové náklady</t>
  </si>
  <si>
    <t>033111001</t>
  </si>
  <si>
    <t>Provozní vlivy Výluka silničního provozu se zajištěním objížďky</t>
  </si>
  <si>
    <t>vyřízení uzavírky přechodu včetně značení a zajištění ostatních nákladů</t>
  </si>
  <si>
    <t>SO 05 - P2315</t>
  </si>
  <si>
    <t>0,25*0,6*20</t>
  </si>
  <si>
    <t>beton pod odvodňovací žlab</t>
  </si>
  <si>
    <t>0,15*0,4*12</t>
  </si>
  <si>
    <t>R5963104035</t>
  </si>
  <si>
    <t>Přejezd železobetonový kompletní sestava včetně závěrných zídek</t>
  </si>
  <si>
    <t>9,6</t>
  </si>
  <si>
    <t>R5964129000</t>
  </si>
  <si>
    <t>Odvodňovací žlaby ACO DRAIN Monoblock</t>
  </si>
  <si>
    <t>Monoblock ACO Drain RD 300 - délka dílce 2000mm</t>
  </si>
  <si>
    <t>R5964129001</t>
  </si>
  <si>
    <t>Odvodňovací žlaby ACO DRAIN Monoblock - revizní díl</t>
  </si>
  <si>
    <t>Odvodňovací žlaby ACO Drain  RD 300 Monoblock - revizní díl 750mm</t>
  </si>
  <si>
    <t>5964135000</t>
  </si>
  <si>
    <t>Geomříže výztužné</t>
  </si>
  <si>
    <t>zpevnění komunikace - vožení mezi vrstvy asfaltového betonu</t>
  </si>
  <si>
    <t>101*2</t>
  </si>
  <si>
    <t>5963146015</t>
  </si>
  <si>
    <t>Asfaltový beton ACL 22S 50/70 velmi hrubozrnný-ložní vrstva</t>
  </si>
  <si>
    <t>(101*0,09)*2,5</t>
  </si>
  <si>
    <t>(101*0,08)*2,5</t>
  </si>
  <si>
    <t>5913235030</t>
  </si>
  <si>
    <t>Dělení AB komunikace řezáním hloubky do 30 cm</t>
  </si>
  <si>
    <t>Dělení AB komunikace řezáním hloubky do 30 cm. Poznámka: 1. V cenách jsou započteny náklady na provedení úkolu.</t>
  </si>
  <si>
    <t xml:space="preserve">vpravo </t>
  </si>
  <si>
    <t>13,4</t>
  </si>
  <si>
    <t>vlevo</t>
  </si>
  <si>
    <t>11,5</t>
  </si>
  <si>
    <t>5913240030</t>
  </si>
  <si>
    <t>Odstranění AB komunikace odtěžením nebo frézováním hloubky do 30 cm</t>
  </si>
  <si>
    <t>Odstranění AB komunikace odtěžením nebo frézováním hloubky do 30 cm. Poznámka: 1. V cenách jsou započteny náklady na odtěžení nebo frézování a naložení výzisku na dopravní prostředek.</t>
  </si>
  <si>
    <t>139,56</t>
  </si>
  <si>
    <t>5914030520</t>
  </si>
  <si>
    <t>Demontáž dílů otevřeného odvodnění silničního žlabu štěrbinového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</si>
  <si>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</si>
  <si>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vpravo</t>
  </si>
  <si>
    <t>5914035550</t>
  </si>
  <si>
    <t>Zřízení otevřených odvodňovacích zařízení prahové vpusti prefabrikované díly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</si>
  <si>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</si>
  <si>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zřízení odvodňovacího žlabu - vpravo</t>
  </si>
  <si>
    <t>odtěžení pro závěrné zídky přejezdu a odvodňovací žlab</t>
  </si>
  <si>
    <t>23*0,6*0,7</t>
  </si>
  <si>
    <t>12,5*0,6*0,6</t>
  </si>
  <si>
    <t>5913270010</t>
  </si>
  <si>
    <t>Vložení výztužné vložky textilní nebo geosyntetické</t>
  </si>
  <si>
    <t>Vložení výztužné vložky textilní nebo geosyntetické. Poznámka: 1. V cenách jsou započteny náklady na vložení vložky pro zvýšení soudržnosti vrstev asfaltobetonu . 2. V cenách nejsou obsaženy náklady na dodávku materiálu.</t>
  </si>
  <si>
    <t>Ve dvou vrstvách do asfaltu</t>
  </si>
  <si>
    <t>5913250020</t>
  </si>
  <si>
    <t>Zřízení konstrukce vozovky asfaltobetonové dle vzorového listu Ž těžké - podkladní, ložní a obrusná vrstva tloušťky do 25 cm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</si>
  <si>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</si>
  <si>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101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</si>
  <si>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</si>
  <si>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Doprava odvodňovacího žlabu a geomříže</t>
  </si>
  <si>
    <t>22,725+20,2+20,2+0,004</t>
  </si>
  <si>
    <t>139,56*0,25*2,5</t>
  </si>
  <si>
    <t>8,31</t>
  </si>
  <si>
    <t>Odvoz betonových prefaprykátů odvodňovacího žlabu</t>
  </si>
  <si>
    <t>2,1</t>
  </si>
  <si>
    <t>16,32</t>
  </si>
  <si>
    <t>likvidace betonových prefabrykátů odvodňovacího žlabu</t>
  </si>
  <si>
    <t>vyřízení uzavírky přejezdu včetně značení a zajištění ostatních nákladů</t>
  </si>
  <si>
    <t>SO 06 - P2316</t>
  </si>
  <si>
    <t>0,25*0,6*15</t>
  </si>
  <si>
    <t>0,15*0,4*7</t>
  </si>
  <si>
    <t>7,2</t>
  </si>
  <si>
    <t>(77,59*0,08)*2,5</t>
  </si>
  <si>
    <t>5913060020</t>
  </si>
  <si>
    <t>Demontáž dílů betonové přejezdové konstrukce vnitřního panelu</t>
  </si>
  <si>
    <t>Demontáž dílů betonové přejezdové konstrukce vnitřního panelu. Poznámka: 1. V cenách jsou započteny náklady na demontáž konstrukce a naložení na dopravní prostředek.</t>
  </si>
  <si>
    <t>5913060030</t>
  </si>
  <si>
    <t>Demontáž dílů betonové přejezdové konstrukce náběhového klínu</t>
  </si>
  <si>
    <t>Demontáž dílů betonové přejezdové konstrukce náběhového klínu. Poznámka: 1. V cenách jsou započteny náklady na demontáž konstrukce a naložení na dopravní prostředek.</t>
  </si>
  <si>
    <t>6,75</t>
  </si>
  <si>
    <t>15*0,6*0,7</t>
  </si>
  <si>
    <t>7,5*0,6*0,6</t>
  </si>
  <si>
    <t>77,59</t>
  </si>
  <si>
    <t>Doprava odvodňovacího žlabu</t>
  </si>
  <si>
    <t>doprava asfaltového betonu a asfaltové zálivky</t>
  </si>
  <si>
    <t>15,518*3+0,003</t>
  </si>
  <si>
    <t>5,965</t>
  </si>
  <si>
    <t>12,240</t>
  </si>
  <si>
    <t>SO 07 - P2317</t>
  </si>
  <si>
    <t>90*2</t>
  </si>
  <si>
    <t>(90*0,09)*2,5</t>
  </si>
  <si>
    <t>(90*0,08)*2,5</t>
  </si>
  <si>
    <t>6,5</t>
  </si>
  <si>
    <t>Vpravo po odvodňovací žlab</t>
  </si>
  <si>
    <t>115</t>
  </si>
  <si>
    <t>20*0,6*0,7</t>
  </si>
  <si>
    <t>Doprava geomříže</t>
  </si>
  <si>
    <t>56,255</t>
  </si>
  <si>
    <t>115*0,25*2,5</t>
  </si>
  <si>
    <t>6,702</t>
  </si>
  <si>
    <t>SO 08 - P2318</t>
  </si>
  <si>
    <t>0,25*0,6*13</t>
  </si>
  <si>
    <t>(31*0,09)*2,5</t>
  </si>
  <si>
    <t>(31*0,08)*2,5</t>
  </si>
  <si>
    <t>6,7</t>
  </si>
  <si>
    <t>5,3</t>
  </si>
  <si>
    <t>51,64</t>
  </si>
  <si>
    <t>5914030550</t>
  </si>
  <si>
    <t>Demontáž dílů otevřeného odvodnění prahové vpusti z prefabrikovaných dílů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</si>
  <si>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</si>
  <si>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7*0,6*0,6</t>
  </si>
  <si>
    <t>6,975+6,200+6,200+0,003</t>
  </si>
  <si>
    <t>51,64*0,25*2,5</t>
  </si>
  <si>
    <t>5,295</t>
  </si>
  <si>
    <t>-355794829</t>
  </si>
  <si>
    <t>3,1</t>
  </si>
  <si>
    <t>10,2</t>
  </si>
  <si>
    <t>51,34*0,25*2,5</t>
  </si>
  <si>
    <t>-1243119433</t>
  </si>
  <si>
    <t>SO 09 - Zabezpečovací zařízení</t>
  </si>
  <si>
    <t>7591017030</t>
  </si>
  <si>
    <t>Demontáž elektromotorického přestavníku z výhybky s kontrolou jazyků</t>
  </si>
  <si>
    <t>7591015032</t>
  </si>
  <si>
    <t>Montáž elektromotorického přestavníku na výhybce s kontrolou jazyků s upevněním na koleji</t>
  </si>
  <si>
    <t>Montáž elektromotorického přestavníku na výhybce s kontrolou jazyků s upevněním na koleji - připevnění přestavníku pomocí připevňovací soupravy a zatažení kabelu s kabelovou formou do kabelového závěru, mechanické přezkoušení chodu, opravný nátěr. Bez zemních prací</t>
  </si>
  <si>
    <t>7591307010</t>
  </si>
  <si>
    <t>Demontáž zámku výměnového jednoduchého</t>
  </si>
  <si>
    <t>v.č. 8</t>
  </si>
  <si>
    <t>7591305010</t>
  </si>
  <si>
    <t>Montáž zámku výměnového jednoduchého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</si>
  <si>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</si>
  <si>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7592007070</t>
  </si>
  <si>
    <t>Demontáž počítacího bodu počítače náprav PZN 1</t>
  </si>
  <si>
    <t>kolej č. 1</t>
  </si>
  <si>
    <t>km 0,685; 1,200; 1,225</t>
  </si>
  <si>
    <t>kolej č. 3</t>
  </si>
  <si>
    <t>7592005070</t>
  </si>
  <si>
    <t>Montáž počítacího bodu počítače náprav PZN 1</t>
  </si>
  <si>
    <t>Montáž počítacího bodu počítače náprav PZN 1 - uložení a připevnění na určené místo, seřízení polohy, přezkoušení</t>
  </si>
  <si>
    <t>SO 10 - Výřez vegetace</t>
  </si>
  <si>
    <t>R155211112</t>
  </si>
  <si>
    <t>Odstranění vegetace ze skalních ploch horolezeckou technikou včetně stažení k zemi</t>
  </si>
  <si>
    <t>Očištění skalních ploch horolezeckou technikou odstranění vegetace včetně stažení k zemi, odklizení na hromady na vzdálenost do 50 m nebo na naložení na dopravní prostředek keřů a stromů do průměru 10 cm</t>
  </si>
  <si>
    <t>R112155311</t>
  </si>
  <si>
    <t>Štěpkování keřového porostu středně hustého s naložením</t>
  </si>
  <si>
    <t>Štěpkování s naložením na dopravní prostředek a odvozem do 20 km keřového porostu středně hustého</t>
  </si>
  <si>
    <t>5904020010</t>
  </si>
  <si>
    <t>Vyřezání křovin porost řídký 1 až 5 kusů stonků na m2 plochy sklon terénu do 1:2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</si>
  <si>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</si>
  <si>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</si>
  <si>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</si>
  <si>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</si>
  <si>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</si>
  <si>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</si>
  <si>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</si>
  <si>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</si>
  <si>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</si>
  <si>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</si>
  <si>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5904025020</t>
  </si>
  <si>
    <t>Ořez větví místně ručně do výšky nad terénem přes 2 m</t>
  </si>
  <si>
    <t>hod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</si>
  <si>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</si>
  <si>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5904035010</t>
  </si>
  <si>
    <t>Kácení stromů se sklonem terénu do 1:2 obvodem kmene od 31 do 63 cm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</si>
  <si>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</si>
  <si>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5904035020</t>
  </si>
  <si>
    <t>Kácení stromů se sklonem terénu do 1:2 obvodem kmene přes 63 do 80 cm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</si>
  <si>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</si>
  <si>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5904035030</t>
  </si>
  <si>
    <t>Kácení stromů se sklonem terénu do 1:2 obvodem kmene přes 80 do 157 cm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</si>
  <si>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</si>
  <si>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5904035110</t>
  </si>
  <si>
    <t>Kácení stromů se sklonem terénu přes 1:2 obvodem kmene od 31 do 63 cm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</si>
  <si>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</si>
  <si>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</si>
  <si>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</si>
  <si>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</si>
  <si>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5904035130</t>
  </si>
  <si>
    <t>Kácení stromů se sklonem terénu přes 1:2 obvodem kmene přes 80 do 157 cm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</si>
  <si>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</si>
  <si>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5904040030</t>
  </si>
  <si>
    <t>Rizikové kácení stromů listnatých se sklonem terénu do 1:2 obvodem kmene přes 80 do 157 cm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</si>
  <si>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</si>
  <si>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5904040040</t>
  </si>
  <si>
    <t>Rizikové kácení stromů listnatých se sklonem terénu do 1:2 obvodem kmene přes 157 do 220 cm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</si>
  <si>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</si>
  <si>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SO 11 - VRN</t>
  </si>
  <si>
    <t>VRN - Vedlejší rozpočtové náklady</t>
  </si>
  <si>
    <t>021201001</t>
  </si>
  <si>
    <t>Průzkumné práce pro opravy Průzkum výskytu škodlivin kontaminace kameniva ropnými látkami</t>
  </si>
  <si>
    <t>022101001</t>
  </si>
  <si>
    <t>Geodetické práce Geodetické práce před opravou</t>
  </si>
  <si>
    <t>022101011</t>
  </si>
  <si>
    <t>Geodetické práce Geodetické práce v průběhu opravy</t>
  </si>
  <si>
    <t>022101021</t>
  </si>
  <si>
    <t>Geodetické práce Geodetické práce po ukončení opravy</t>
  </si>
  <si>
    <t>zaměření PPK po ukončení stavebních prací a předání SŽG</t>
  </si>
  <si>
    <t>022121001</t>
  </si>
  <si>
    <t>Geodetické práce Diagnostika technické infrastruktury Vytýčení trasy inženýrských sítí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</si>
  <si>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</si>
  <si>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023101001</t>
  </si>
  <si>
    <t>Projektové práce Projektové práce v rozsahu ZRN (vyjma dále jmenované práce) do 1 mil. Kč</t>
  </si>
  <si>
    <t>Položka obsahuje:</t>
  </si>
  <si>
    <t>1) návrh, schválení a zřízení BK</t>
  </si>
  <si>
    <t xml:space="preserve">2) zajištění PPK v místě prováděných prací                       </t>
  </si>
  <si>
    <t>3) zjednodušený projekt pro zajištění rozšíření náspu v km 4,080 - 4,281 krabicovými díly U3</t>
  </si>
  <si>
    <t>4) zjednodušený projekt pro řešení PPK náhrady výhybek č. 6 a 7 v žst. Hýskov ze stávajícíc T6° za užité JS49 1:9-300 na dřevěných pražcích</t>
  </si>
  <si>
    <t>5) zjednodušený projekt přejezdových konstrukcí na přejezdech P2314, P2315, P2316, P2317, P2318</t>
  </si>
  <si>
    <t>6) projekt PPK pro rychlostní profil V130, který bude v rámci stavby realizován v traťovém úseku Beroun Závodí (mimo) - Hýskov (mimo)</t>
  </si>
  <si>
    <t>7) zjednodušený projek na kompletní výstroj trati včetně V100 a V130 v opravovaném úseku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</si>
  <si>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</si>
  <si>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</t>
  </si>
  <si>
    <t>Zařízení a zabezpečení staveniště včetně zajištění bezpečnosti práce</t>
  </si>
  <si>
    <t>9903100100</t>
  </si>
  <si>
    <t>Přeprava mechanizace na místo prováděných prací o hmotnosti do 12 t přes 50 do 100 km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</si>
  <si>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</si>
  <si>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zhutňovač</t>
  </si>
  <si>
    <t>9903200100</t>
  </si>
  <si>
    <t>Přeprava mechanizace na místo prováděných prací o hmotnosti přes 12 t přes 50 do 100 km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</si>
  <si>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</si>
  <si>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MHS 5x, Loko 1x, jeřáb 2x</t>
  </si>
  <si>
    <t>9903200200</t>
  </si>
  <si>
    <t>Přeprava mechanizace na místo prováděných prací o hmotnosti přes 12 t do 200 km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</si>
  <si>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</si>
  <si>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stroj na souvislou výměnu pražců a kolejnic 1x, SČ 1x, ASP 1x, ASPv 2x, SSP 2x</t>
  </si>
  <si>
    <t>SO 12 - Odstraňování postradatelných objektů SŽ v obvodu OŘ Praha</t>
  </si>
  <si>
    <t>Soupis:</t>
  </si>
  <si>
    <t>PS 01 - Beroun Závodí - závorářské stanoviště (5000145794)</t>
  </si>
  <si>
    <t>Beroun Závodí</t>
  </si>
  <si>
    <t>70994234</t>
  </si>
  <si>
    <t>Správa železnic, státní organizace</t>
  </si>
  <si>
    <t>CZ70994234</t>
  </si>
  <si>
    <t>L. Malý</t>
  </si>
  <si>
    <t xml:space="preserve">    1 -  Zemní práce</t>
  </si>
  <si>
    <t xml:space="preserve">    3 - Svislé a kompletní konstrukce</t>
  </si>
  <si>
    <t xml:space="preserve">    9 - Ostatní konstrukce a práce-bourání</t>
  </si>
  <si>
    <t xml:space="preserve">    997 - Přesun sutě</t>
  </si>
  <si>
    <t xml:space="preserve">    VRN1 - Průzkumné, geodetické a projektové práce</t>
  </si>
  <si>
    <t xml:space="preserve">    VRN7 - Provozní vlivy</t>
  </si>
  <si>
    <t xml:space="preserve"> Zemní práce</t>
  </si>
  <si>
    <t>122251103</t>
  </si>
  <si>
    <t>Odkopávky a prokopávky nezapažené v hornině třídy těžitelnosti I skupiny 3 objem do 100 m3 strojně</t>
  </si>
  <si>
    <t>CS ÚRS 2021 02</t>
  </si>
  <si>
    <t>2109119481</t>
  </si>
  <si>
    <t>131213101</t>
  </si>
  <si>
    <t>Hloubení jam v soudržných horninách třídy těžitelnosti I skupiny 3 ručně</t>
  </si>
  <si>
    <t>363857531</t>
  </si>
  <si>
    <t>162751117</t>
  </si>
  <si>
    <t>Vodorovné přemístění přes 9 000 do 10000 m výkopku/sypaniny z horniny třídy těžitelnosti I skupiny 1 až 3</t>
  </si>
  <si>
    <t>-719276314</t>
  </si>
  <si>
    <t>162751119</t>
  </si>
  <si>
    <t>Příplatek k vodorovnému přemístění výkopku/sypaniny z horniny třídy těžitelnosti I skupiny 1 až 3 ZKD 1000 m přes 10000 m</t>
  </si>
  <si>
    <t>-1630556784</t>
  </si>
  <si>
    <t>167151101</t>
  </si>
  <si>
    <t>Nakládání výkopku z hornin třídy těžitelnosti I skupiny 1 až 3 do 100 m3</t>
  </si>
  <si>
    <t>1739020425</t>
  </si>
  <si>
    <t>174151101</t>
  </si>
  <si>
    <t>Zásyp jam, šachet rýh nebo kolem objektů sypaninou se zhutněním</t>
  </si>
  <si>
    <t>1230232833</t>
  </si>
  <si>
    <t>10364100</t>
  </si>
  <si>
    <t>zemina pro terénní úpravy - tříděná</t>
  </si>
  <si>
    <t>-868246050</t>
  </si>
  <si>
    <t>181912111</t>
  </si>
  <si>
    <t>Úprava pláně v hornině třídy těžitelnosti I skupiny 3 bez zhutnění ručně</t>
  </si>
  <si>
    <t>1614757967</t>
  </si>
  <si>
    <t>Svislé a kompletní konstrukce</t>
  </si>
  <si>
    <t>338171123</t>
  </si>
  <si>
    <t>Osazování sloupků a vzpěr plotových ocelových v do 2,60 m se zabetonováním</t>
  </si>
  <si>
    <t>991879983</t>
  </si>
  <si>
    <t>55342256</t>
  </si>
  <si>
    <t>sloupek plotový průběžný Pz a komaxitový 2750/38x1,5mm</t>
  </si>
  <si>
    <t>-1792979774</t>
  </si>
  <si>
    <t>55342274</t>
  </si>
  <si>
    <t>vzpěra plotová 38x1,5mm včetně krytky s uchem 2500mm</t>
  </si>
  <si>
    <t>2108139271</t>
  </si>
  <si>
    <t>348401130</t>
  </si>
  <si>
    <t>Montáž oplocení ze strojového pletiva s napínacími dráty v přes 1,6 do 2,0 m</t>
  </si>
  <si>
    <t>1464031072</t>
  </si>
  <si>
    <t>31327514</t>
  </si>
  <si>
    <t>pletivo drátěné plastifikované se čtvercovými oky 55/2,5mm v 1800mm</t>
  </si>
  <si>
    <t>-32157609</t>
  </si>
  <si>
    <t>Ostatní konstrukce a práce-bourání</t>
  </si>
  <si>
    <t>R000000002</t>
  </si>
  <si>
    <t>Odpojení a trvalé zaslepení veškerých inženýrských sítí demolovaných objektů</t>
  </si>
  <si>
    <t>kpl</t>
  </si>
  <si>
    <t>255081863</t>
  </si>
  <si>
    <t>R952905191</t>
  </si>
  <si>
    <t>Vyklizení komunálního odpadu z objektu a v jeho bezprostředním okolí, včetně naložení</t>
  </si>
  <si>
    <t>-1695233364</t>
  </si>
  <si>
    <t>981011315</t>
  </si>
  <si>
    <t>Demolice budov zděných na MVC podíl konstrukcí přes 25 do 30 % postupným rozebíráním</t>
  </si>
  <si>
    <t>-1382775652</t>
  </si>
  <si>
    <t>981511116</t>
  </si>
  <si>
    <t>Demolice konstrukcí objektů z betonu prostého postupným rozebíráním</t>
  </si>
  <si>
    <t>417932733</t>
  </si>
  <si>
    <t>997</t>
  </si>
  <si>
    <t>Přesun sutě</t>
  </si>
  <si>
    <t>997006002</t>
  </si>
  <si>
    <t>Třídění stavebního odpadu na jednotlivé druhy</t>
  </si>
  <si>
    <t>-397146189</t>
  </si>
  <si>
    <t>997006512</t>
  </si>
  <si>
    <t>Vodorovné doprava suti s naložením a složením na skládku přes 100 m do 1 km</t>
  </si>
  <si>
    <t>451013422</t>
  </si>
  <si>
    <t>997006519</t>
  </si>
  <si>
    <t>Příplatek k vodorovnému přemístění suti na skládku ZKD 1 km přes 1 km</t>
  </si>
  <si>
    <t>-1646892240</t>
  </si>
  <si>
    <t>997006551</t>
  </si>
  <si>
    <t>Hrubé urovnání suti na skládce bez zhutnění</t>
  </si>
  <si>
    <t>-16353476</t>
  </si>
  <si>
    <t>997013635</t>
  </si>
  <si>
    <t>Poplatek za uložení na skládce (skládkovné) komunálního odpadu kód odpadu 20 03 01</t>
  </si>
  <si>
    <t>-622793145</t>
  </si>
  <si>
    <t>997013811</t>
  </si>
  <si>
    <t>Poplatek za uložení na skládce (skládkovné) stavebního odpadu dřevěného kód odpadu 17 02 01</t>
  </si>
  <si>
    <t>-1583823535</t>
  </si>
  <si>
    <t>997013814</t>
  </si>
  <si>
    <t>Poplatek za uložení na skládce (skládkovné) stavebního odpadu izolací kód odpadu 17 06 04</t>
  </si>
  <si>
    <t>1768093127</t>
  </si>
  <si>
    <t>997013861</t>
  </si>
  <si>
    <t>Poplatek za uložení stavebního odpadu na recyklační skládce (skládkovné) z prostého betonu kód odpadu 17 01 01</t>
  </si>
  <si>
    <t>-5723253</t>
  </si>
  <si>
    <t>997013867</t>
  </si>
  <si>
    <t>Poplatek za uložení stavebního odpadu na recyklační skládce (skládkovné) z tašek a keramických výrobků kód odpadu  17 01 03</t>
  </si>
  <si>
    <t>214425382</t>
  </si>
  <si>
    <t>997013871</t>
  </si>
  <si>
    <t>Poplatek za uložení stavebního odpadu na recyklační skládce (skládkovné) směsného stavebního a demoličního kód odpadu  17 09 04</t>
  </si>
  <si>
    <t>-2041876739</t>
  </si>
  <si>
    <t>VRN1</t>
  </si>
  <si>
    <t>Průzkumné, geodetické a projektové práce</t>
  </si>
  <si>
    <t>012002000</t>
  </si>
  <si>
    <t>Vytyčení, zajištění a ochrana stávajících inženýrských sítí vč. jejich dočasného zabezpečení a zajištění po dobu akce</t>
  </si>
  <si>
    <t>1024</t>
  </si>
  <si>
    <t>-853762822</t>
  </si>
  <si>
    <t>VRN7</t>
  </si>
  <si>
    <t>Provozní vlivy</t>
  </si>
  <si>
    <t>074002000</t>
  </si>
  <si>
    <t>Železniční a městský kolejový provoz (Objekt se nachází v minimální vzdálenosti od kolejiště. Nutná zvýšená opatrnost.)</t>
  </si>
  <si>
    <t>335170765</t>
  </si>
  <si>
    <t>PS 02 - Beroun Závodí - str.dom.č.2 Pražská čp. 145 (5000145787)</t>
  </si>
  <si>
    <t xml:space="preserve">    1 - Zemní práce</t>
  </si>
  <si>
    <t xml:space="preserve">    2 - Zakládání</t>
  </si>
  <si>
    <t>PSV - Práce a dodávky PSV</t>
  </si>
  <si>
    <t xml:space="preserve">    712 - Povlakové krytiny</t>
  </si>
  <si>
    <t xml:space="preserve">    765 - Krytina skládaná</t>
  </si>
  <si>
    <t xml:space="preserve">    767 - Konstrukce zámečnické</t>
  </si>
  <si>
    <t xml:space="preserve">    VRN6 - Územní vlivy</t>
  </si>
  <si>
    <t>Zemní práce</t>
  </si>
  <si>
    <t>111251203</t>
  </si>
  <si>
    <t>Odstranění křovin a stromů průměru kmene do 100 mm i s kořeny sklonu terénu přes 1:5 z celkové plochy přes 500 m2 strojně</t>
  </si>
  <si>
    <t>-1974313976</t>
  </si>
  <si>
    <t>-1697500962</t>
  </si>
  <si>
    <t>Vodorovné přemístění do 10000 m výkopku/sypaniny z horniny třídy těžitelnosti I, skupiny 1 až 3</t>
  </si>
  <si>
    <t>-1149800246</t>
  </si>
  <si>
    <t>Příplatek k vodorovnému přemístění výkopku/sypaniny z horniny třídy těžitelnosti I, skupiny 1 až 3 ZKD 1000 m přes 10000 m</t>
  </si>
  <si>
    <t>-1679240618</t>
  </si>
  <si>
    <t>Nakládání výkopku z hornin třídy těžitelnosti I, skupiny 1 až 3 do 100 m3</t>
  </si>
  <si>
    <t>-1557677515</t>
  </si>
  <si>
    <t>181351105</t>
  </si>
  <si>
    <t>Rozprostření ornice tl vrstvy přes 250 do 300 mm pl přes 100 do 500 m2 v rovině nebo ve svahu do 1:5 strojně</t>
  </si>
  <si>
    <t>354257898</t>
  </si>
  <si>
    <t>374871043</t>
  </si>
  <si>
    <t>-728284849</t>
  </si>
  <si>
    <t>58981117</t>
  </si>
  <si>
    <t>recyklát cihelný frakce 8/32</t>
  </si>
  <si>
    <t>1866945828</t>
  </si>
  <si>
    <t>181951111</t>
  </si>
  <si>
    <t>Úprava pláně v hornině třídy těžitelnosti I skupiny 1 až 3 bez zhutnění strojně</t>
  </si>
  <si>
    <t>-1167179614</t>
  </si>
  <si>
    <t>Zakládání</t>
  </si>
  <si>
    <t>242111115</t>
  </si>
  <si>
    <t>Osazení pláště kopané studny z betonových skruží celokruhových DN 1,5 m</t>
  </si>
  <si>
    <t>371422802</t>
  </si>
  <si>
    <t>59225335</t>
  </si>
  <si>
    <t>skruž betonová studňová kruhová</t>
  </si>
  <si>
    <t>CS ÚRS 2021 01</t>
  </si>
  <si>
    <t>104246750</t>
  </si>
  <si>
    <t>245111111</t>
  </si>
  <si>
    <t>Osazení krycí desky dvoudílné</t>
  </si>
  <si>
    <t>-379143010</t>
  </si>
  <si>
    <t>59225820</t>
  </si>
  <si>
    <t>deska betonová zákrytová studniční  160/8cm (pro skruž D 150cm)</t>
  </si>
  <si>
    <t>546184097</t>
  </si>
  <si>
    <t>1774544883</t>
  </si>
  <si>
    <t>811211564</t>
  </si>
  <si>
    <t>962033121</t>
  </si>
  <si>
    <t>Bourání zdiva z tvárnic ztraceného bednění včetně výplně z betonu přes 1 m3</t>
  </si>
  <si>
    <t>1980261585</t>
  </si>
  <si>
    <t>966052121</t>
  </si>
  <si>
    <t>Bourání sloupků a vzpěr ŽB plotových s betonovou patkou</t>
  </si>
  <si>
    <t>-228928182</t>
  </si>
  <si>
    <t>966071711</t>
  </si>
  <si>
    <t>Bourání sloupků a vzpěr plotových ocelových do 2,5 m zabetonovaných</t>
  </si>
  <si>
    <t>-260561050</t>
  </si>
  <si>
    <t>966071822</t>
  </si>
  <si>
    <t>Rozebrání oplocení z drátěného pletiva se čtvercovými oky v přes 1,6 do 2,0 m</t>
  </si>
  <si>
    <t>-474174914</t>
  </si>
  <si>
    <t>966073812</t>
  </si>
  <si>
    <t>Rozebrání vrat a vrátek k oplocení plochy do 10 m2</t>
  </si>
  <si>
    <t>-1873396857</t>
  </si>
  <si>
    <t>981011111</t>
  </si>
  <si>
    <t>Demolice budov dřevěných lehkých jednostranně obitých postupným rozebíráním</t>
  </si>
  <si>
    <t>-1859236054</t>
  </si>
  <si>
    <t>Demolice budov zděných na MVC podíl konstrukcí do 30 % postupným rozebíráním</t>
  </si>
  <si>
    <t>-2110418298</t>
  </si>
  <si>
    <t>981011316</t>
  </si>
  <si>
    <t>Demolice budov zděných na MVC podíl konstrukcí do 35 % postupným rozebíráním</t>
  </si>
  <si>
    <t>-357474969</t>
  </si>
  <si>
    <t>981513116</t>
  </si>
  <si>
    <t>Demolice konstrukcí objektů z betonu prostého těžkou mechanizací</t>
  </si>
  <si>
    <t>272769249</t>
  </si>
  <si>
    <t>1538755139</t>
  </si>
  <si>
    <t>997006004</t>
  </si>
  <si>
    <t>Pytlování nebezpečného odpadu ze střešních šablon s obsahem azbestu</t>
  </si>
  <si>
    <t>-1081769077</t>
  </si>
  <si>
    <t>Vodorovné doprava suti s naložením a složením na skládku do 1 km</t>
  </si>
  <si>
    <t>-644904387</t>
  </si>
  <si>
    <t>-1318830822</t>
  </si>
  <si>
    <t>-1709551710</t>
  </si>
  <si>
    <t>R997013</t>
  </si>
  <si>
    <t>Odvoz výzisku z železného šrotu na místo určené objednatelem do 20 km se složením.Hospodaření s vyzískaným materiálem (mimo odpad) bude prováděno v souladu se Směrnicí SŽDC č. 42 ze dne 7.1.2013."</t>
  </si>
  <si>
    <t>300087827</t>
  </si>
  <si>
    <t>Poznámka k položce:_x000D_
Dopravní náklady jsou zahrnuty v položkách přesunu, cena bude ouze za vytřídění a uložení</t>
  </si>
  <si>
    <t>1911046741</t>
  </si>
  <si>
    <t>-1444711440</t>
  </si>
  <si>
    <t>-646305125</t>
  </si>
  <si>
    <t>997013821</t>
  </si>
  <si>
    <t>Poplatek za uložení na skládce (skládkovné) stavebního odpadu s obsahem azbestu kód odpadu 17 06 05</t>
  </si>
  <si>
    <t>-451288325</t>
  </si>
  <si>
    <t>-728444851</t>
  </si>
  <si>
    <t>997013869</t>
  </si>
  <si>
    <t>Poplatek za uložení stavebního odpadu na recyklační skládce (skládkovné) ze směsí betonu, cihel a keramických výrobků kód odpadu 17 01 07</t>
  </si>
  <si>
    <t>-988524226</t>
  </si>
  <si>
    <t>PSV</t>
  </si>
  <si>
    <t>Práce a dodávky PSV</t>
  </si>
  <si>
    <t>712</t>
  </si>
  <si>
    <t>Povlakové krytiny</t>
  </si>
  <si>
    <t>712840863</t>
  </si>
  <si>
    <t>Odstranění povlakové krytiny ze svislých ploch z pásů NAIP přitavených v plné ploše třívrstvé</t>
  </si>
  <si>
    <t>1139439593</t>
  </si>
  <si>
    <t>765</t>
  </si>
  <si>
    <t>Krytina skládaná</t>
  </si>
  <si>
    <t>765131803</t>
  </si>
  <si>
    <t>Demontáž azbestocementové skládané krytiny sklonu do 30° do suti</t>
  </si>
  <si>
    <t>-661582943</t>
  </si>
  <si>
    <t>765131823</t>
  </si>
  <si>
    <t>Demontáž hřebene nebo nároží z hřebenáčů azbestocementové skládané krytiny sklonu do 30° do suti</t>
  </si>
  <si>
    <t>-317011910</t>
  </si>
  <si>
    <t>765131843</t>
  </si>
  <si>
    <t>Příplatek k cenám demontáže skládané azbestocementové krytiny za sklon přes 30°</t>
  </si>
  <si>
    <t>1086214182</t>
  </si>
  <si>
    <t>765131853</t>
  </si>
  <si>
    <t>Příplatek k cenám demontáže hřebene nebo nároží skládané azbestocementové krytiny za sklon přes 30°</t>
  </si>
  <si>
    <t>-244429249</t>
  </si>
  <si>
    <t>767</t>
  </si>
  <si>
    <t>Konstrukce zámečnické</t>
  </si>
  <si>
    <t>R767995105</t>
  </si>
  <si>
    <t>Zabezpečení studny zámečnickou uzamykatelnou konstrukcí</t>
  </si>
  <si>
    <t>-1122843526</t>
  </si>
  <si>
    <t>-522874052</t>
  </si>
  <si>
    <t>VRN6</t>
  </si>
  <si>
    <t>Územní vlivy</t>
  </si>
  <si>
    <t>064203000</t>
  </si>
  <si>
    <t xml:space="preserve">Práce se škodlivými materiály - příplatek za práci s azbestem (kontrolované pásmo, hygienická smyčka, dekontaminace konstrukcí, ochranné prostředky, filtrace),  ohlášení těchto prací na příslušných úřadech </t>
  </si>
  <si>
    <t>1402223649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</si>
</sst>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abSelected="1" topLeftCell="A94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2"/>
      <c r="AQ5" s="22"/>
      <c r="AR5" s="20"/>
      <c r="BE5" s="26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2"/>
      <c r="AQ6" s="22"/>
      <c r="AR6" s="20"/>
      <c r="BE6" s="26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6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8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68"/>
      <c r="BS13" s="17" t="s">
        <v>6</v>
      </c>
    </row>
    <row r="14" spans="1:74">
      <c r="B14" s="21"/>
      <c r="C14" s="22"/>
      <c r="D14" s="22"/>
      <c r="E14" s="273" t="s">
        <v>29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6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8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6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68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8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68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8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8"/>
    </row>
    <row r="23" spans="1:71" s="1" customFormat="1" ht="16.5" customHeight="1">
      <c r="B23" s="21"/>
      <c r="C23" s="22"/>
      <c r="D23" s="22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2"/>
      <c r="AP23" s="22"/>
      <c r="AQ23" s="22"/>
      <c r="AR23" s="20"/>
      <c r="BE23" s="26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8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6">
        <f>ROUND(AG94,2)</f>
        <v>0</v>
      </c>
      <c r="AL26" s="277"/>
      <c r="AM26" s="277"/>
      <c r="AN26" s="277"/>
      <c r="AO26" s="277"/>
      <c r="AP26" s="36"/>
      <c r="AQ26" s="36"/>
      <c r="AR26" s="39"/>
      <c r="BE26" s="26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8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8" t="s">
        <v>36</v>
      </c>
      <c r="M28" s="278"/>
      <c r="N28" s="278"/>
      <c r="O28" s="278"/>
      <c r="P28" s="278"/>
      <c r="Q28" s="36"/>
      <c r="R28" s="36"/>
      <c r="S28" s="36"/>
      <c r="T28" s="36"/>
      <c r="U28" s="36"/>
      <c r="V28" s="36"/>
      <c r="W28" s="278" t="s">
        <v>37</v>
      </c>
      <c r="X28" s="278"/>
      <c r="Y28" s="278"/>
      <c r="Z28" s="278"/>
      <c r="AA28" s="278"/>
      <c r="AB28" s="278"/>
      <c r="AC28" s="278"/>
      <c r="AD28" s="278"/>
      <c r="AE28" s="278"/>
      <c r="AF28" s="36"/>
      <c r="AG28" s="36"/>
      <c r="AH28" s="36"/>
      <c r="AI28" s="36"/>
      <c r="AJ28" s="36"/>
      <c r="AK28" s="278" t="s">
        <v>38</v>
      </c>
      <c r="AL28" s="278"/>
      <c r="AM28" s="278"/>
      <c r="AN28" s="278"/>
      <c r="AO28" s="278"/>
      <c r="AP28" s="36"/>
      <c r="AQ28" s="36"/>
      <c r="AR28" s="39"/>
      <c r="BE28" s="268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81">
        <v>0.21</v>
      </c>
      <c r="M29" s="280"/>
      <c r="N29" s="280"/>
      <c r="O29" s="280"/>
      <c r="P29" s="280"/>
      <c r="Q29" s="41"/>
      <c r="R29" s="41"/>
      <c r="S29" s="41"/>
      <c r="T29" s="41"/>
      <c r="U29" s="41"/>
      <c r="V29" s="41"/>
      <c r="W29" s="279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1"/>
      <c r="AG29" s="41"/>
      <c r="AH29" s="41"/>
      <c r="AI29" s="41"/>
      <c r="AJ29" s="41"/>
      <c r="AK29" s="279">
        <f>ROUND(AV94, 2)</f>
        <v>0</v>
      </c>
      <c r="AL29" s="280"/>
      <c r="AM29" s="280"/>
      <c r="AN29" s="280"/>
      <c r="AO29" s="280"/>
      <c r="AP29" s="41"/>
      <c r="AQ29" s="41"/>
      <c r="AR29" s="42"/>
      <c r="BE29" s="269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81">
        <v>0.15</v>
      </c>
      <c r="M30" s="280"/>
      <c r="N30" s="280"/>
      <c r="O30" s="280"/>
      <c r="P30" s="280"/>
      <c r="Q30" s="41"/>
      <c r="R30" s="41"/>
      <c r="S30" s="41"/>
      <c r="T30" s="41"/>
      <c r="U30" s="41"/>
      <c r="V30" s="41"/>
      <c r="W30" s="279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1"/>
      <c r="AG30" s="41"/>
      <c r="AH30" s="41"/>
      <c r="AI30" s="41"/>
      <c r="AJ30" s="41"/>
      <c r="AK30" s="279">
        <f>ROUND(AW94, 2)</f>
        <v>0</v>
      </c>
      <c r="AL30" s="280"/>
      <c r="AM30" s="280"/>
      <c r="AN30" s="280"/>
      <c r="AO30" s="280"/>
      <c r="AP30" s="41"/>
      <c r="AQ30" s="41"/>
      <c r="AR30" s="42"/>
      <c r="BE30" s="269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81">
        <v>0.21</v>
      </c>
      <c r="M31" s="280"/>
      <c r="N31" s="280"/>
      <c r="O31" s="280"/>
      <c r="P31" s="280"/>
      <c r="Q31" s="41"/>
      <c r="R31" s="41"/>
      <c r="S31" s="41"/>
      <c r="T31" s="41"/>
      <c r="U31" s="41"/>
      <c r="V31" s="41"/>
      <c r="W31" s="279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41"/>
      <c r="AG31" s="41"/>
      <c r="AH31" s="41"/>
      <c r="AI31" s="41"/>
      <c r="AJ31" s="41"/>
      <c r="AK31" s="279">
        <v>0</v>
      </c>
      <c r="AL31" s="280"/>
      <c r="AM31" s="280"/>
      <c r="AN31" s="280"/>
      <c r="AO31" s="280"/>
      <c r="AP31" s="41"/>
      <c r="AQ31" s="41"/>
      <c r="AR31" s="42"/>
      <c r="BE31" s="269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81">
        <v>0.15</v>
      </c>
      <c r="M32" s="280"/>
      <c r="N32" s="280"/>
      <c r="O32" s="280"/>
      <c r="P32" s="280"/>
      <c r="Q32" s="41"/>
      <c r="R32" s="41"/>
      <c r="S32" s="41"/>
      <c r="T32" s="41"/>
      <c r="U32" s="41"/>
      <c r="V32" s="41"/>
      <c r="W32" s="279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41"/>
      <c r="AG32" s="41"/>
      <c r="AH32" s="41"/>
      <c r="AI32" s="41"/>
      <c r="AJ32" s="41"/>
      <c r="AK32" s="279">
        <v>0</v>
      </c>
      <c r="AL32" s="280"/>
      <c r="AM32" s="280"/>
      <c r="AN32" s="280"/>
      <c r="AO32" s="280"/>
      <c r="AP32" s="41"/>
      <c r="AQ32" s="41"/>
      <c r="AR32" s="42"/>
      <c r="BE32" s="269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81">
        <v>0</v>
      </c>
      <c r="M33" s="280"/>
      <c r="N33" s="280"/>
      <c r="O33" s="280"/>
      <c r="P33" s="280"/>
      <c r="Q33" s="41"/>
      <c r="R33" s="41"/>
      <c r="S33" s="41"/>
      <c r="T33" s="41"/>
      <c r="U33" s="41"/>
      <c r="V33" s="41"/>
      <c r="W33" s="279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1"/>
      <c r="AG33" s="41"/>
      <c r="AH33" s="41"/>
      <c r="AI33" s="41"/>
      <c r="AJ33" s="41"/>
      <c r="AK33" s="279">
        <v>0</v>
      </c>
      <c r="AL33" s="280"/>
      <c r="AM33" s="280"/>
      <c r="AN33" s="280"/>
      <c r="AO33" s="280"/>
      <c r="AP33" s="41"/>
      <c r="AQ33" s="41"/>
      <c r="AR33" s="42"/>
      <c r="BE33" s="26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8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85" t="s">
        <v>47</v>
      </c>
      <c r="Y35" s="283"/>
      <c r="Z35" s="283"/>
      <c r="AA35" s="283"/>
      <c r="AB35" s="283"/>
      <c r="AC35" s="45"/>
      <c r="AD35" s="45"/>
      <c r="AE35" s="45"/>
      <c r="AF35" s="45"/>
      <c r="AG35" s="45"/>
      <c r="AH35" s="45"/>
      <c r="AI35" s="45"/>
      <c r="AJ35" s="45"/>
      <c r="AK35" s="282">
        <f>SUM(AK26:AK33)</f>
        <v>0</v>
      </c>
      <c r="AL35" s="283"/>
      <c r="AM35" s="283"/>
      <c r="AN35" s="283"/>
      <c r="AO35" s="28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12-2021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3" t="str">
        <f>K6</f>
        <v>Oprava trati v úseku Beroun Závodí - Hýskov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264"/>
      <c r="AL85" s="264"/>
      <c r="AM85" s="264"/>
      <c r="AN85" s="264"/>
      <c r="AO85" s="264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0" t="str">
        <f>IF(AN8= "","",AN8)</f>
        <v>19. 7. 2021</v>
      </c>
      <c r="AN87" s="29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Ing. Aleš Bednář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91" t="str">
        <f>IF(E17="","",E17)</f>
        <v xml:space="preserve"> </v>
      </c>
      <c r="AN89" s="292"/>
      <c r="AO89" s="292"/>
      <c r="AP89" s="292"/>
      <c r="AQ89" s="36"/>
      <c r="AR89" s="39"/>
      <c r="AS89" s="294" t="s">
        <v>55</v>
      </c>
      <c r="AT89" s="29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91" t="str">
        <f>IF(E20="","",E20)</f>
        <v>Lukáš Kot</v>
      </c>
      <c r="AN90" s="292"/>
      <c r="AO90" s="292"/>
      <c r="AP90" s="292"/>
      <c r="AQ90" s="36"/>
      <c r="AR90" s="39"/>
      <c r="AS90" s="296"/>
      <c r="AT90" s="29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8"/>
      <c r="AT91" s="29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59" t="s">
        <v>56</v>
      </c>
      <c r="D92" s="260"/>
      <c r="E92" s="260"/>
      <c r="F92" s="260"/>
      <c r="G92" s="260"/>
      <c r="H92" s="73"/>
      <c r="I92" s="262" t="s">
        <v>57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89" t="s">
        <v>58</v>
      </c>
      <c r="AH92" s="260"/>
      <c r="AI92" s="260"/>
      <c r="AJ92" s="260"/>
      <c r="AK92" s="260"/>
      <c r="AL92" s="260"/>
      <c r="AM92" s="260"/>
      <c r="AN92" s="262" t="s">
        <v>59</v>
      </c>
      <c r="AO92" s="260"/>
      <c r="AP92" s="293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6">
        <f>ROUND(AG95+SUM(AG96:AG106),2)</f>
        <v>0</v>
      </c>
      <c r="AH94" s="266"/>
      <c r="AI94" s="266"/>
      <c r="AJ94" s="266"/>
      <c r="AK94" s="266"/>
      <c r="AL94" s="266"/>
      <c r="AM94" s="266"/>
      <c r="AN94" s="303">
        <f t="shared" ref="AN94:AN108" si="0">SUM(AG94,AT94)</f>
        <v>0</v>
      </c>
      <c r="AO94" s="303"/>
      <c r="AP94" s="303"/>
      <c r="AQ94" s="85" t="s">
        <v>1</v>
      </c>
      <c r="AR94" s="86"/>
      <c r="AS94" s="87">
        <f>ROUND(AS95+SUM(AS96:AS106),2)</f>
        <v>0</v>
      </c>
      <c r="AT94" s="88">
        <f t="shared" ref="AT94:AT108" si="1">ROUND(SUM(AV94:AW94),2)</f>
        <v>0</v>
      </c>
      <c r="AU94" s="89">
        <f>ROUND(AU95+SUM(AU96:AU106),5)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ROUND(AZ95+SUM(AZ96:AZ106),2)</f>
        <v>0</v>
      </c>
      <c r="BA94" s="88">
        <f>ROUND(BA95+SUM(BA96:BA106),2)</f>
        <v>0</v>
      </c>
      <c r="BB94" s="88">
        <f>ROUND(BB95+SUM(BB96:BB106),2)</f>
        <v>0</v>
      </c>
      <c r="BC94" s="88">
        <f>ROUND(BC95+SUM(BC96:BC106),2)</f>
        <v>0</v>
      </c>
      <c r="BD94" s="90">
        <f>ROUND(BD95+SUM(BD96:BD106),2)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61" t="s">
        <v>80</v>
      </c>
      <c r="E95" s="261"/>
      <c r="F95" s="261"/>
      <c r="G95" s="261"/>
      <c r="H95" s="261"/>
      <c r="I95" s="96"/>
      <c r="J95" s="261" t="s">
        <v>81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87">
        <f>'SO 01 - Beroun Závodí - H...'!J30</f>
        <v>0</v>
      </c>
      <c r="AH95" s="288"/>
      <c r="AI95" s="288"/>
      <c r="AJ95" s="288"/>
      <c r="AK95" s="288"/>
      <c r="AL95" s="288"/>
      <c r="AM95" s="288"/>
      <c r="AN95" s="287">
        <f t="shared" si="0"/>
        <v>0</v>
      </c>
      <c r="AO95" s="288"/>
      <c r="AP95" s="288"/>
      <c r="AQ95" s="97" t="s">
        <v>82</v>
      </c>
      <c r="AR95" s="98"/>
      <c r="AS95" s="99">
        <v>0</v>
      </c>
      <c r="AT95" s="100">
        <f t="shared" si="1"/>
        <v>0</v>
      </c>
      <c r="AU95" s="101">
        <f>'SO 01 - Beroun Závodí - H...'!P121</f>
        <v>0</v>
      </c>
      <c r="AV95" s="100">
        <f>'SO 01 - Beroun Závodí - H...'!J33</f>
        <v>0</v>
      </c>
      <c r="AW95" s="100">
        <f>'SO 01 - Beroun Závodí - H...'!J34</f>
        <v>0</v>
      </c>
      <c r="AX95" s="100">
        <f>'SO 01 - Beroun Závodí - H...'!J35</f>
        <v>0</v>
      </c>
      <c r="AY95" s="100">
        <f>'SO 01 - Beroun Závodí - H...'!J36</f>
        <v>0</v>
      </c>
      <c r="AZ95" s="100">
        <f>'SO 01 - Beroun Závodí - H...'!F33</f>
        <v>0</v>
      </c>
      <c r="BA95" s="100">
        <f>'SO 01 - Beroun Závodí - H...'!F34</f>
        <v>0</v>
      </c>
      <c r="BB95" s="100">
        <f>'SO 01 - Beroun Závodí - H...'!F35</f>
        <v>0</v>
      </c>
      <c r="BC95" s="100">
        <f>'SO 01 - Beroun Závodí - H...'!F36</f>
        <v>0</v>
      </c>
      <c r="BD95" s="102">
        <f>'SO 01 - Beroun Závodí - H...'!F37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79</v>
      </c>
      <c r="B96" s="94"/>
      <c r="C96" s="95"/>
      <c r="D96" s="261" t="s">
        <v>86</v>
      </c>
      <c r="E96" s="261"/>
      <c r="F96" s="261"/>
      <c r="G96" s="261"/>
      <c r="H96" s="261"/>
      <c r="I96" s="96"/>
      <c r="J96" s="261" t="s">
        <v>87</v>
      </c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87">
        <f>'SO 02 - žst. Beroun Závodí'!J30</f>
        <v>0</v>
      </c>
      <c r="AH96" s="288"/>
      <c r="AI96" s="288"/>
      <c r="AJ96" s="288"/>
      <c r="AK96" s="288"/>
      <c r="AL96" s="288"/>
      <c r="AM96" s="288"/>
      <c r="AN96" s="287">
        <f t="shared" si="0"/>
        <v>0</v>
      </c>
      <c r="AO96" s="288"/>
      <c r="AP96" s="288"/>
      <c r="AQ96" s="97" t="s">
        <v>82</v>
      </c>
      <c r="AR96" s="98"/>
      <c r="AS96" s="99">
        <v>0</v>
      </c>
      <c r="AT96" s="100">
        <f t="shared" si="1"/>
        <v>0</v>
      </c>
      <c r="AU96" s="101">
        <f>'SO 02 - žst. Beroun Závodí'!P121</f>
        <v>0</v>
      </c>
      <c r="AV96" s="100">
        <f>'SO 02 - žst. Beroun Závodí'!J33</f>
        <v>0</v>
      </c>
      <c r="AW96" s="100">
        <f>'SO 02 - žst. Beroun Závodí'!J34</f>
        <v>0</v>
      </c>
      <c r="AX96" s="100">
        <f>'SO 02 - žst. Beroun Závodí'!J35</f>
        <v>0</v>
      </c>
      <c r="AY96" s="100">
        <f>'SO 02 - žst. Beroun Závodí'!J36</f>
        <v>0</v>
      </c>
      <c r="AZ96" s="100">
        <f>'SO 02 - žst. Beroun Závodí'!F33</f>
        <v>0</v>
      </c>
      <c r="BA96" s="100">
        <f>'SO 02 - žst. Beroun Závodí'!F34</f>
        <v>0</v>
      </c>
      <c r="BB96" s="100">
        <f>'SO 02 - žst. Beroun Závodí'!F35</f>
        <v>0</v>
      </c>
      <c r="BC96" s="100">
        <f>'SO 02 - žst. Beroun Závodí'!F36</f>
        <v>0</v>
      </c>
      <c r="BD96" s="102">
        <f>'SO 02 - žst. Beroun Závodí'!F37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261" t="s">
        <v>89</v>
      </c>
      <c r="E97" s="261"/>
      <c r="F97" s="261"/>
      <c r="G97" s="261"/>
      <c r="H97" s="261"/>
      <c r="I97" s="96"/>
      <c r="J97" s="261" t="s">
        <v>90</v>
      </c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87">
        <f>'SO 03 - žst. Hýskov'!J30</f>
        <v>0</v>
      </c>
      <c r="AH97" s="288"/>
      <c r="AI97" s="288"/>
      <c r="AJ97" s="288"/>
      <c r="AK97" s="288"/>
      <c r="AL97" s="288"/>
      <c r="AM97" s="288"/>
      <c r="AN97" s="287">
        <f t="shared" si="0"/>
        <v>0</v>
      </c>
      <c r="AO97" s="288"/>
      <c r="AP97" s="288"/>
      <c r="AQ97" s="97" t="s">
        <v>82</v>
      </c>
      <c r="AR97" s="98"/>
      <c r="AS97" s="99">
        <v>0</v>
      </c>
      <c r="AT97" s="100">
        <f t="shared" si="1"/>
        <v>0</v>
      </c>
      <c r="AU97" s="101">
        <f>'SO 03 - žst. Hýskov'!P121</f>
        <v>0</v>
      </c>
      <c r="AV97" s="100">
        <f>'SO 03 - žst. Hýskov'!J33</f>
        <v>0</v>
      </c>
      <c r="AW97" s="100">
        <f>'SO 03 - žst. Hýskov'!J34</f>
        <v>0</v>
      </c>
      <c r="AX97" s="100">
        <f>'SO 03 - žst. Hýskov'!J35</f>
        <v>0</v>
      </c>
      <c r="AY97" s="100">
        <f>'SO 03 - žst. Hýskov'!J36</f>
        <v>0</v>
      </c>
      <c r="AZ97" s="100">
        <f>'SO 03 - žst. Hýskov'!F33</f>
        <v>0</v>
      </c>
      <c r="BA97" s="100">
        <f>'SO 03 - žst. Hýskov'!F34</f>
        <v>0</v>
      </c>
      <c r="BB97" s="100">
        <f>'SO 03 - žst. Hýskov'!F35</f>
        <v>0</v>
      </c>
      <c r="BC97" s="100">
        <f>'SO 03 - žst. Hýskov'!F36</f>
        <v>0</v>
      </c>
      <c r="BD97" s="102">
        <f>'SO 03 - žst. Hýskov'!F37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16.5" customHeight="1">
      <c r="A98" s="93" t="s">
        <v>79</v>
      </c>
      <c r="B98" s="94"/>
      <c r="C98" s="95"/>
      <c r="D98" s="261" t="s">
        <v>92</v>
      </c>
      <c r="E98" s="261"/>
      <c r="F98" s="261"/>
      <c r="G98" s="261"/>
      <c r="H98" s="261"/>
      <c r="I98" s="96"/>
      <c r="J98" s="261" t="s">
        <v>93</v>
      </c>
      <c r="K98" s="261"/>
      <c r="L98" s="261"/>
      <c r="M98" s="26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261"/>
      <c r="AA98" s="261"/>
      <c r="AB98" s="261"/>
      <c r="AC98" s="261"/>
      <c r="AD98" s="261"/>
      <c r="AE98" s="261"/>
      <c r="AF98" s="261"/>
      <c r="AG98" s="287">
        <f>'SO 04 - P2314'!J30</f>
        <v>0</v>
      </c>
      <c r="AH98" s="288"/>
      <c r="AI98" s="288"/>
      <c r="AJ98" s="288"/>
      <c r="AK98" s="288"/>
      <c r="AL98" s="288"/>
      <c r="AM98" s="288"/>
      <c r="AN98" s="287">
        <f t="shared" si="0"/>
        <v>0</v>
      </c>
      <c r="AO98" s="288"/>
      <c r="AP98" s="288"/>
      <c r="AQ98" s="97" t="s">
        <v>82</v>
      </c>
      <c r="AR98" s="98"/>
      <c r="AS98" s="99">
        <v>0</v>
      </c>
      <c r="AT98" s="100">
        <f t="shared" si="1"/>
        <v>0</v>
      </c>
      <c r="AU98" s="101">
        <f>'SO 04 - P2314'!P121</f>
        <v>0</v>
      </c>
      <c r="AV98" s="100">
        <f>'SO 04 - P2314'!J33</f>
        <v>0</v>
      </c>
      <c r="AW98" s="100">
        <f>'SO 04 - P2314'!J34</f>
        <v>0</v>
      </c>
      <c r="AX98" s="100">
        <f>'SO 04 - P2314'!J35</f>
        <v>0</v>
      </c>
      <c r="AY98" s="100">
        <f>'SO 04 - P2314'!J36</f>
        <v>0</v>
      </c>
      <c r="AZ98" s="100">
        <f>'SO 04 - P2314'!F33</f>
        <v>0</v>
      </c>
      <c r="BA98" s="100">
        <f>'SO 04 - P2314'!F34</f>
        <v>0</v>
      </c>
      <c r="BB98" s="100">
        <f>'SO 04 - P2314'!F35</f>
        <v>0</v>
      </c>
      <c r="BC98" s="100">
        <f>'SO 04 - P2314'!F36</f>
        <v>0</v>
      </c>
      <c r="BD98" s="102">
        <f>'SO 04 - P2314'!F37</f>
        <v>0</v>
      </c>
      <c r="BT98" s="103" t="s">
        <v>83</v>
      </c>
      <c r="BV98" s="103" t="s">
        <v>77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7" customFormat="1" ht="16.5" customHeight="1">
      <c r="A99" s="93" t="s">
        <v>79</v>
      </c>
      <c r="B99" s="94"/>
      <c r="C99" s="95"/>
      <c r="D99" s="261" t="s">
        <v>95</v>
      </c>
      <c r="E99" s="261"/>
      <c r="F99" s="261"/>
      <c r="G99" s="261"/>
      <c r="H99" s="261"/>
      <c r="I99" s="96"/>
      <c r="J99" s="261" t="s">
        <v>96</v>
      </c>
      <c r="K99" s="261"/>
      <c r="L99" s="261"/>
      <c r="M99" s="261"/>
      <c r="N99" s="261"/>
      <c r="O99" s="261"/>
      <c r="P99" s="261"/>
      <c r="Q99" s="261"/>
      <c r="R99" s="261"/>
      <c r="S99" s="261"/>
      <c r="T99" s="261"/>
      <c r="U99" s="261"/>
      <c r="V99" s="261"/>
      <c r="W99" s="261"/>
      <c r="X99" s="261"/>
      <c r="Y99" s="261"/>
      <c r="Z99" s="261"/>
      <c r="AA99" s="261"/>
      <c r="AB99" s="261"/>
      <c r="AC99" s="261"/>
      <c r="AD99" s="261"/>
      <c r="AE99" s="261"/>
      <c r="AF99" s="261"/>
      <c r="AG99" s="287">
        <f>'SO 05 - P2315'!J30</f>
        <v>0</v>
      </c>
      <c r="AH99" s="288"/>
      <c r="AI99" s="288"/>
      <c r="AJ99" s="288"/>
      <c r="AK99" s="288"/>
      <c r="AL99" s="288"/>
      <c r="AM99" s="288"/>
      <c r="AN99" s="287">
        <f t="shared" si="0"/>
        <v>0</v>
      </c>
      <c r="AO99" s="288"/>
      <c r="AP99" s="288"/>
      <c r="AQ99" s="97" t="s">
        <v>82</v>
      </c>
      <c r="AR99" s="98"/>
      <c r="AS99" s="99">
        <v>0</v>
      </c>
      <c r="AT99" s="100">
        <f t="shared" si="1"/>
        <v>0</v>
      </c>
      <c r="AU99" s="101">
        <f>'SO 05 - P2315'!P121</f>
        <v>0</v>
      </c>
      <c r="AV99" s="100">
        <f>'SO 05 - P2315'!J33</f>
        <v>0</v>
      </c>
      <c r="AW99" s="100">
        <f>'SO 05 - P2315'!J34</f>
        <v>0</v>
      </c>
      <c r="AX99" s="100">
        <f>'SO 05 - P2315'!J35</f>
        <v>0</v>
      </c>
      <c r="AY99" s="100">
        <f>'SO 05 - P2315'!J36</f>
        <v>0</v>
      </c>
      <c r="AZ99" s="100">
        <f>'SO 05 - P2315'!F33</f>
        <v>0</v>
      </c>
      <c r="BA99" s="100">
        <f>'SO 05 - P2315'!F34</f>
        <v>0</v>
      </c>
      <c r="BB99" s="100">
        <f>'SO 05 - P2315'!F35</f>
        <v>0</v>
      </c>
      <c r="BC99" s="100">
        <f>'SO 05 - P2315'!F36</f>
        <v>0</v>
      </c>
      <c r="BD99" s="102">
        <f>'SO 05 - P2315'!F37</f>
        <v>0</v>
      </c>
      <c r="BT99" s="103" t="s">
        <v>83</v>
      </c>
      <c r="BV99" s="103" t="s">
        <v>77</v>
      </c>
      <c r="BW99" s="103" t="s">
        <v>97</v>
      </c>
      <c r="BX99" s="103" t="s">
        <v>5</v>
      </c>
      <c r="CL99" s="103" t="s">
        <v>1</v>
      </c>
      <c r="CM99" s="103" t="s">
        <v>85</v>
      </c>
    </row>
    <row r="100" spans="1:91" s="7" customFormat="1" ht="16.5" customHeight="1">
      <c r="A100" s="93" t="s">
        <v>79</v>
      </c>
      <c r="B100" s="94"/>
      <c r="C100" s="95"/>
      <c r="D100" s="261" t="s">
        <v>98</v>
      </c>
      <c r="E100" s="261"/>
      <c r="F100" s="261"/>
      <c r="G100" s="261"/>
      <c r="H100" s="261"/>
      <c r="I100" s="96"/>
      <c r="J100" s="261" t="s">
        <v>99</v>
      </c>
      <c r="K100" s="261"/>
      <c r="L100" s="261"/>
      <c r="M100" s="261"/>
      <c r="N100" s="261"/>
      <c r="O100" s="261"/>
      <c r="P100" s="261"/>
      <c r="Q100" s="261"/>
      <c r="R100" s="261"/>
      <c r="S100" s="261"/>
      <c r="T100" s="261"/>
      <c r="U100" s="261"/>
      <c r="V100" s="261"/>
      <c r="W100" s="261"/>
      <c r="X100" s="261"/>
      <c r="Y100" s="261"/>
      <c r="Z100" s="261"/>
      <c r="AA100" s="261"/>
      <c r="AB100" s="261"/>
      <c r="AC100" s="261"/>
      <c r="AD100" s="261"/>
      <c r="AE100" s="261"/>
      <c r="AF100" s="261"/>
      <c r="AG100" s="287">
        <f>'SO 06 - P2316'!J30</f>
        <v>0</v>
      </c>
      <c r="AH100" s="288"/>
      <c r="AI100" s="288"/>
      <c r="AJ100" s="288"/>
      <c r="AK100" s="288"/>
      <c r="AL100" s="288"/>
      <c r="AM100" s="288"/>
      <c r="AN100" s="287">
        <f t="shared" si="0"/>
        <v>0</v>
      </c>
      <c r="AO100" s="288"/>
      <c r="AP100" s="288"/>
      <c r="AQ100" s="97" t="s">
        <v>82</v>
      </c>
      <c r="AR100" s="98"/>
      <c r="AS100" s="99">
        <v>0</v>
      </c>
      <c r="AT100" s="100">
        <f t="shared" si="1"/>
        <v>0</v>
      </c>
      <c r="AU100" s="101">
        <f>'SO 06 - P2316'!P121</f>
        <v>0</v>
      </c>
      <c r="AV100" s="100">
        <f>'SO 06 - P2316'!J33</f>
        <v>0</v>
      </c>
      <c r="AW100" s="100">
        <f>'SO 06 - P2316'!J34</f>
        <v>0</v>
      </c>
      <c r="AX100" s="100">
        <f>'SO 06 - P2316'!J35</f>
        <v>0</v>
      </c>
      <c r="AY100" s="100">
        <f>'SO 06 - P2316'!J36</f>
        <v>0</v>
      </c>
      <c r="AZ100" s="100">
        <f>'SO 06 - P2316'!F33</f>
        <v>0</v>
      </c>
      <c r="BA100" s="100">
        <f>'SO 06 - P2316'!F34</f>
        <v>0</v>
      </c>
      <c r="BB100" s="100">
        <f>'SO 06 - P2316'!F35</f>
        <v>0</v>
      </c>
      <c r="BC100" s="100">
        <f>'SO 06 - P2316'!F36</f>
        <v>0</v>
      </c>
      <c r="BD100" s="102">
        <f>'SO 06 - P2316'!F37</f>
        <v>0</v>
      </c>
      <c r="BT100" s="103" t="s">
        <v>83</v>
      </c>
      <c r="BV100" s="103" t="s">
        <v>77</v>
      </c>
      <c r="BW100" s="103" t="s">
        <v>100</v>
      </c>
      <c r="BX100" s="103" t="s">
        <v>5</v>
      </c>
      <c r="CL100" s="103" t="s">
        <v>1</v>
      </c>
      <c r="CM100" s="103" t="s">
        <v>85</v>
      </c>
    </row>
    <row r="101" spans="1:91" s="7" customFormat="1" ht="16.5" customHeight="1">
      <c r="A101" s="93" t="s">
        <v>79</v>
      </c>
      <c r="B101" s="94"/>
      <c r="C101" s="95"/>
      <c r="D101" s="261" t="s">
        <v>101</v>
      </c>
      <c r="E101" s="261"/>
      <c r="F101" s="261"/>
      <c r="G101" s="261"/>
      <c r="H101" s="261"/>
      <c r="I101" s="96"/>
      <c r="J101" s="261" t="s">
        <v>102</v>
      </c>
      <c r="K101" s="261"/>
      <c r="L101" s="261"/>
      <c r="M101" s="261"/>
      <c r="N101" s="261"/>
      <c r="O101" s="261"/>
      <c r="P101" s="261"/>
      <c r="Q101" s="261"/>
      <c r="R101" s="261"/>
      <c r="S101" s="261"/>
      <c r="T101" s="261"/>
      <c r="U101" s="261"/>
      <c r="V101" s="261"/>
      <c r="W101" s="261"/>
      <c r="X101" s="261"/>
      <c r="Y101" s="261"/>
      <c r="Z101" s="261"/>
      <c r="AA101" s="261"/>
      <c r="AB101" s="261"/>
      <c r="AC101" s="261"/>
      <c r="AD101" s="261"/>
      <c r="AE101" s="261"/>
      <c r="AF101" s="261"/>
      <c r="AG101" s="287">
        <f>'SO 07 - P2317'!J30</f>
        <v>0</v>
      </c>
      <c r="AH101" s="288"/>
      <c r="AI101" s="288"/>
      <c r="AJ101" s="288"/>
      <c r="AK101" s="288"/>
      <c r="AL101" s="288"/>
      <c r="AM101" s="288"/>
      <c r="AN101" s="287">
        <f t="shared" si="0"/>
        <v>0</v>
      </c>
      <c r="AO101" s="288"/>
      <c r="AP101" s="288"/>
      <c r="AQ101" s="97" t="s">
        <v>82</v>
      </c>
      <c r="AR101" s="98"/>
      <c r="AS101" s="99">
        <v>0</v>
      </c>
      <c r="AT101" s="100">
        <f t="shared" si="1"/>
        <v>0</v>
      </c>
      <c r="AU101" s="101">
        <f>'SO 07 - P2317'!P121</f>
        <v>0</v>
      </c>
      <c r="AV101" s="100">
        <f>'SO 07 - P2317'!J33</f>
        <v>0</v>
      </c>
      <c r="AW101" s="100">
        <f>'SO 07 - P2317'!J34</f>
        <v>0</v>
      </c>
      <c r="AX101" s="100">
        <f>'SO 07 - P2317'!J35</f>
        <v>0</v>
      </c>
      <c r="AY101" s="100">
        <f>'SO 07 - P2317'!J36</f>
        <v>0</v>
      </c>
      <c r="AZ101" s="100">
        <f>'SO 07 - P2317'!F33</f>
        <v>0</v>
      </c>
      <c r="BA101" s="100">
        <f>'SO 07 - P2317'!F34</f>
        <v>0</v>
      </c>
      <c r="BB101" s="100">
        <f>'SO 07 - P2317'!F35</f>
        <v>0</v>
      </c>
      <c r="BC101" s="100">
        <f>'SO 07 - P2317'!F36</f>
        <v>0</v>
      </c>
      <c r="BD101" s="102">
        <f>'SO 07 - P2317'!F37</f>
        <v>0</v>
      </c>
      <c r="BT101" s="103" t="s">
        <v>83</v>
      </c>
      <c r="BV101" s="103" t="s">
        <v>77</v>
      </c>
      <c r="BW101" s="103" t="s">
        <v>103</v>
      </c>
      <c r="BX101" s="103" t="s">
        <v>5</v>
      </c>
      <c r="CL101" s="103" t="s">
        <v>1</v>
      </c>
      <c r="CM101" s="103" t="s">
        <v>85</v>
      </c>
    </row>
    <row r="102" spans="1:91" s="7" customFormat="1" ht="16.5" customHeight="1">
      <c r="A102" s="93" t="s">
        <v>79</v>
      </c>
      <c r="B102" s="94"/>
      <c r="C102" s="95"/>
      <c r="D102" s="261" t="s">
        <v>104</v>
      </c>
      <c r="E102" s="261"/>
      <c r="F102" s="261"/>
      <c r="G102" s="261"/>
      <c r="H102" s="261"/>
      <c r="I102" s="96"/>
      <c r="J102" s="261" t="s">
        <v>105</v>
      </c>
      <c r="K102" s="261"/>
      <c r="L102" s="261"/>
      <c r="M102" s="261"/>
      <c r="N102" s="261"/>
      <c r="O102" s="261"/>
      <c r="P102" s="261"/>
      <c r="Q102" s="261"/>
      <c r="R102" s="261"/>
      <c r="S102" s="261"/>
      <c r="T102" s="261"/>
      <c r="U102" s="261"/>
      <c r="V102" s="261"/>
      <c r="W102" s="261"/>
      <c r="X102" s="261"/>
      <c r="Y102" s="261"/>
      <c r="Z102" s="261"/>
      <c r="AA102" s="261"/>
      <c r="AB102" s="261"/>
      <c r="AC102" s="261"/>
      <c r="AD102" s="261"/>
      <c r="AE102" s="261"/>
      <c r="AF102" s="261"/>
      <c r="AG102" s="287">
        <f>'SO 08 - P2318'!J30</f>
        <v>0</v>
      </c>
      <c r="AH102" s="288"/>
      <c r="AI102" s="288"/>
      <c r="AJ102" s="288"/>
      <c r="AK102" s="288"/>
      <c r="AL102" s="288"/>
      <c r="AM102" s="288"/>
      <c r="AN102" s="287">
        <f t="shared" si="0"/>
        <v>0</v>
      </c>
      <c r="AO102" s="288"/>
      <c r="AP102" s="288"/>
      <c r="AQ102" s="97" t="s">
        <v>82</v>
      </c>
      <c r="AR102" s="98"/>
      <c r="AS102" s="99">
        <v>0</v>
      </c>
      <c r="AT102" s="100">
        <f t="shared" si="1"/>
        <v>0</v>
      </c>
      <c r="AU102" s="101">
        <f>'SO 08 - P2318'!P121</f>
        <v>0</v>
      </c>
      <c r="AV102" s="100">
        <f>'SO 08 - P2318'!J33</f>
        <v>0</v>
      </c>
      <c r="AW102" s="100">
        <f>'SO 08 - P2318'!J34</f>
        <v>0</v>
      </c>
      <c r="AX102" s="100">
        <f>'SO 08 - P2318'!J35</f>
        <v>0</v>
      </c>
      <c r="AY102" s="100">
        <f>'SO 08 - P2318'!J36</f>
        <v>0</v>
      </c>
      <c r="AZ102" s="100">
        <f>'SO 08 - P2318'!F33</f>
        <v>0</v>
      </c>
      <c r="BA102" s="100">
        <f>'SO 08 - P2318'!F34</f>
        <v>0</v>
      </c>
      <c r="BB102" s="100">
        <f>'SO 08 - P2318'!F35</f>
        <v>0</v>
      </c>
      <c r="BC102" s="100">
        <f>'SO 08 - P2318'!F36</f>
        <v>0</v>
      </c>
      <c r="BD102" s="102">
        <f>'SO 08 - P2318'!F37</f>
        <v>0</v>
      </c>
      <c r="BT102" s="103" t="s">
        <v>83</v>
      </c>
      <c r="BV102" s="103" t="s">
        <v>77</v>
      </c>
      <c r="BW102" s="103" t="s">
        <v>106</v>
      </c>
      <c r="BX102" s="103" t="s">
        <v>5</v>
      </c>
      <c r="CL102" s="103" t="s">
        <v>1</v>
      </c>
      <c r="CM102" s="103" t="s">
        <v>85</v>
      </c>
    </row>
    <row r="103" spans="1:91" s="7" customFormat="1" ht="16.5" customHeight="1">
      <c r="A103" s="93" t="s">
        <v>79</v>
      </c>
      <c r="B103" s="94"/>
      <c r="C103" s="95"/>
      <c r="D103" s="261" t="s">
        <v>107</v>
      </c>
      <c r="E103" s="261"/>
      <c r="F103" s="261"/>
      <c r="G103" s="261"/>
      <c r="H103" s="261"/>
      <c r="I103" s="96"/>
      <c r="J103" s="261" t="s">
        <v>108</v>
      </c>
      <c r="K103" s="261"/>
      <c r="L103" s="261"/>
      <c r="M103" s="261"/>
      <c r="N103" s="261"/>
      <c r="O103" s="261"/>
      <c r="P103" s="261"/>
      <c r="Q103" s="261"/>
      <c r="R103" s="261"/>
      <c r="S103" s="261"/>
      <c r="T103" s="261"/>
      <c r="U103" s="261"/>
      <c r="V103" s="261"/>
      <c r="W103" s="261"/>
      <c r="X103" s="261"/>
      <c r="Y103" s="261"/>
      <c r="Z103" s="261"/>
      <c r="AA103" s="261"/>
      <c r="AB103" s="261"/>
      <c r="AC103" s="261"/>
      <c r="AD103" s="261"/>
      <c r="AE103" s="261"/>
      <c r="AF103" s="261"/>
      <c r="AG103" s="287">
        <f>'SO 09 - Zabezpečovací zař...'!J30</f>
        <v>0</v>
      </c>
      <c r="AH103" s="288"/>
      <c r="AI103" s="288"/>
      <c r="AJ103" s="288"/>
      <c r="AK103" s="288"/>
      <c r="AL103" s="288"/>
      <c r="AM103" s="288"/>
      <c r="AN103" s="287">
        <f t="shared" si="0"/>
        <v>0</v>
      </c>
      <c r="AO103" s="288"/>
      <c r="AP103" s="288"/>
      <c r="AQ103" s="97" t="s">
        <v>82</v>
      </c>
      <c r="AR103" s="98"/>
      <c r="AS103" s="99">
        <v>0</v>
      </c>
      <c r="AT103" s="100">
        <f t="shared" si="1"/>
        <v>0</v>
      </c>
      <c r="AU103" s="101">
        <f>'SO 09 - Zabezpečovací zař...'!P118</f>
        <v>0</v>
      </c>
      <c r="AV103" s="100">
        <f>'SO 09 - Zabezpečovací zař...'!J33</f>
        <v>0</v>
      </c>
      <c r="AW103" s="100">
        <f>'SO 09 - Zabezpečovací zař...'!J34</f>
        <v>0</v>
      </c>
      <c r="AX103" s="100">
        <f>'SO 09 - Zabezpečovací zař...'!J35</f>
        <v>0</v>
      </c>
      <c r="AY103" s="100">
        <f>'SO 09 - Zabezpečovací zař...'!J36</f>
        <v>0</v>
      </c>
      <c r="AZ103" s="100">
        <f>'SO 09 - Zabezpečovací zař...'!F33</f>
        <v>0</v>
      </c>
      <c r="BA103" s="100">
        <f>'SO 09 - Zabezpečovací zař...'!F34</f>
        <v>0</v>
      </c>
      <c r="BB103" s="100">
        <f>'SO 09 - Zabezpečovací zař...'!F35</f>
        <v>0</v>
      </c>
      <c r="BC103" s="100">
        <f>'SO 09 - Zabezpečovací zař...'!F36</f>
        <v>0</v>
      </c>
      <c r="BD103" s="102">
        <f>'SO 09 - Zabezpečovací zař...'!F37</f>
        <v>0</v>
      </c>
      <c r="BT103" s="103" t="s">
        <v>83</v>
      </c>
      <c r="BV103" s="103" t="s">
        <v>77</v>
      </c>
      <c r="BW103" s="103" t="s">
        <v>109</v>
      </c>
      <c r="BX103" s="103" t="s">
        <v>5</v>
      </c>
      <c r="CL103" s="103" t="s">
        <v>1</v>
      </c>
      <c r="CM103" s="103" t="s">
        <v>85</v>
      </c>
    </row>
    <row r="104" spans="1:91" s="7" customFormat="1" ht="16.5" customHeight="1">
      <c r="A104" s="93" t="s">
        <v>79</v>
      </c>
      <c r="B104" s="94"/>
      <c r="C104" s="95"/>
      <c r="D104" s="261" t="s">
        <v>110</v>
      </c>
      <c r="E104" s="261"/>
      <c r="F104" s="261"/>
      <c r="G104" s="261"/>
      <c r="H104" s="261"/>
      <c r="I104" s="96"/>
      <c r="J104" s="261" t="s">
        <v>111</v>
      </c>
      <c r="K104" s="261"/>
      <c r="L104" s="261"/>
      <c r="M104" s="261"/>
      <c r="N104" s="261"/>
      <c r="O104" s="261"/>
      <c r="P104" s="261"/>
      <c r="Q104" s="261"/>
      <c r="R104" s="261"/>
      <c r="S104" s="261"/>
      <c r="T104" s="261"/>
      <c r="U104" s="261"/>
      <c r="V104" s="261"/>
      <c r="W104" s="261"/>
      <c r="X104" s="261"/>
      <c r="Y104" s="261"/>
      <c r="Z104" s="261"/>
      <c r="AA104" s="261"/>
      <c r="AB104" s="261"/>
      <c r="AC104" s="261"/>
      <c r="AD104" s="261"/>
      <c r="AE104" s="261"/>
      <c r="AF104" s="261"/>
      <c r="AG104" s="287">
        <f>'SO 10 - Výřez vegetace'!J30</f>
        <v>0</v>
      </c>
      <c r="AH104" s="288"/>
      <c r="AI104" s="288"/>
      <c r="AJ104" s="288"/>
      <c r="AK104" s="288"/>
      <c r="AL104" s="288"/>
      <c r="AM104" s="288"/>
      <c r="AN104" s="287">
        <f t="shared" si="0"/>
        <v>0</v>
      </c>
      <c r="AO104" s="288"/>
      <c r="AP104" s="288"/>
      <c r="AQ104" s="97" t="s">
        <v>82</v>
      </c>
      <c r="AR104" s="98"/>
      <c r="AS104" s="99">
        <v>0</v>
      </c>
      <c r="AT104" s="100">
        <f t="shared" si="1"/>
        <v>0</v>
      </c>
      <c r="AU104" s="101">
        <f>'SO 10 - Výřez vegetace'!P117</f>
        <v>0</v>
      </c>
      <c r="AV104" s="100">
        <f>'SO 10 - Výřez vegetace'!J33</f>
        <v>0</v>
      </c>
      <c r="AW104" s="100">
        <f>'SO 10 - Výřez vegetace'!J34</f>
        <v>0</v>
      </c>
      <c r="AX104" s="100">
        <f>'SO 10 - Výřez vegetace'!J35</f>
        <v>0</v>
      </c>
      <c r="AY104" s="100">
        <f>'SO 10 - Výřez vegetace'!J36</f>
        <v>0</v>
      </c>
      <c r="AZ104" s="100">
        <f>'SO 10 - Výřez vegetace'!F33</f>
        <v>0</v>
      </c>
      <c r="BA104" s="100">
        <f>'SO 10 - Výřez vegetace'!F34</f>
        <v>0</v>
      </c>
      <c r="BB104" s="100">
        <f>'SO 10 - Výřez vegetace'!F35</f>
        <v>0</v>
      </c>
      <c r="BC104" s="100">
        <f>'SO 10 - Výřez vegetace'!F36</f>
        <v>0</v>
      </c>
      <c r="BD104" s="102">
        <f>'SO 10 - Výřez vegetace'!F37</f>
        <v>0</v>
      </c>
      <c r="BT104" s="103" t="s">
        <v>83</v>
      </c>
      <c r="BV104" s="103" t="s">
        <v>77</v>
      </c>
      <c r="BW104" s="103" t="s">
        <v>112</v>
      </c>
      <c r="BX104" s="103" t="s">
        <v>5</v>
      </c>
      <c r="CL104" s="103" t="s">
        <v>1</v>
      </c>
      <c r="CM104" s="103" t="s">
        <v>85</v>
      </c>
    </row>
    <row r="105" spans="1:91" s="7" customFormat="1" ht="16.5" customHeight="1">
      <c r="A105" s="93" t="s">
        <v>79</v>
      </c>
      <c r="B105" s="94"/>
      <c r="C105" s="95"/>
      <c r="D105" s="261" t="s">
        <v>113</v>
      </c>
      <c r="E105" s="261"/>
      <c r="F105" s="261"/>
      <c r="G105" s="261"/>
      <c r="H105" s="261"/>
      <c r="I105" s="96"/>
      <c r="J105" s="261" t="s">
        <v>114</v>
      </c>
      <c r="K105" s="261"/>
      <c r="L105" s="261"/>
      <c r="M105" s="261"/>
      <c r="N105" s="261"/>
      <c r="O105" s="261"/>
      <c r="P105" s="261"/>
      <c r="Q105" s="261"/>
      <c r="R105" s="261"/>
      <c r="S105" s="261"/>
      <c r="T105" s="261"/>
      <c r="U105" s="261"/>
      <c r="V105" s="261"/>
      <c r="W105" s="261"/>
      <c r="X105" s="261"/>
      <c r="Y105" s="261"/>
      <c r="Z105" s="261"/>
      <c r="AA105" s="261"/>
      <c r="AB105" s="261"/>
      <c r="AC105" s="261"/>
      <c r="AD105" s="261"/>
      <c r="AE105" s="261"/>
      <c r="AF105" s="261"/>
      <c r="AG105" s="287">
        <f>'SO 11 - VRN'!J30</f>
        <v>0</v>
      </c>
      <c r="AH105" s="288"/>
      <c r="AI105" s="288"/>
      <c r="AJ105" s="288"/>
      <c r="AK105" s="288"/>
      <c r="AL105" s="288"/>
      <c r="AM105" s="288"/>
      <c r="AN105" s="287">
        <f t="shared" si="0"/>
        <v>0</v>
      </c>
      <c r="AO105" s="288"/>
      <c r="AP105" s="288"/>
      <c r="AQ105" s="97" t="s">
        <v>82</v>
      </c>
      <c r="AR105" s="98"/>
      <c r="AS105" s="99">
        <v>0</v>
      </c>
      <c r="AT105" s="100">
        <f t="shared" si="1"/>
        <v>0</v>
      </c>
      <c r="AU105" s="101">
        <f>'SO 11 - VRN'!P117</f>
        <v>0</v>
      </c>
      <c r="AV105" s="100">
        <f>'SO 11 - VRN'!J33</f>
        <v>0</v>
      </c>
      <c r="AW105" s="100">
        <f>'SO 11 - VRN'!J34</f>
        <v>0</v>
      </c>
      <c r="AX105" s="100">
        <f>'SO 11 - VRN'!J35</f>
        <v>0</v>
      </c>
      <c r="AY105" s="100">
        <f>'SO 11 - VRN'!J36</f>
        <v>0</v>
      </c>
      <c r="AZ105" s="100">
        <f>'SO 11 - VRN'!F33</f>
        <v>0</v>
      </c>
      <c r="BA105" s="100">
        <f>'SO 11 - VRN'!F34</f>
        <v>0</v>
      </c>
      <c r="BB105" s="100">
        <f>'SO 11 - VRN'!F35</f>
        <v>0</v>
      </c>
      <c r="BC105" s="100">
        <f>'SO 11 - VRN'!F36</f>
        <v>0</v>
      </c>
      <c r="BD105" s="102">
        <f>'SO 11 - VRN'!F37</f>
        <v>0</v>
      </c>
      <c r="BT105" s="103" t="s">
        <v>83</v>
      </c>
      <c r="BV105" s="103" t="s">
        <v>77</v>
      </c>
      <c r="BW105" s="103" t="s">
        <v>115</v>
      </c>
      <c r="BX105" s="103" t="s">
        <v>5</v>
      </c>
      <c r="CL105" s="103" t="s">
        <v>1</v>
      </c>
      <c r="CM105" s="103" t="s">
        <v>85</v>
      </c>
    </row>
    <row r="106" spans="1:91" s="7" customFormat="1" ht="24.75" customHeight="1">
      <c r="B106" s="94"/>
      <c r="C106" s="95"/>
      <c r="D106" s="261" t="s">
        <v>116</v>
      </c>
      <c r="E106" s="261"/>
      <c r="F106" s="261"/>
      <c r="G106" s="261"/>
      <c r="H106" s="261"/>
      <c r="I106" s="96"/>
      <c r="J106" s="261" t="s">
        <v>117</v>
      </c>
      <c r="K106" s="261"/>
      <c r="L106" s="261"/>
      <c r="M106" s="261"/>
      <c r="N106" s="261"/>
      <c r="O106" s="261"/>
      <c r="P106" s="261"/>
      <c r="Q106" s="261"/>
      <c r="R106" s="261"/>
      <c r="S106" s="261"/>
      <c r="T106" s="261"/>
      <c r="U106" s="261"/>
      <c r="V106" s="261"/>
      <c r="W106" s="261"/>
      <c r="X106" s="261"/>
      <c r="Y106" s="261"/>
      <c r="Z106" s="261"/>
      <c r="AA106" s="261"/>
      <c r="AB106" s="261"/>
      <c r="AC106" s="261"/>
      <c r="AD106" s="261"/>
      <c r="AE106" s="261"/>
      <c r="AF106" s="261"/>
      <c r="AG106" s="300">
        <f>ROUND(SUM(AG107:AG108),2)</f>
        <v>0</v>
      </c>
      <c r="AH106" s="288"/>
      <c r="AI106" s="288"/>
      <c r="AJ106" s="288"/>
      <c r="AK106" s="288"/>
      <c r="AL106" s="288"/>
      <c r="AM106" s="288"/>
      <c r="AN106" s="287">
        <f t="shared" si="0"/>
        <v>0</v>
      </c>
      <c r="AO106" s="288"/>
      <c r="AP106" s="288"/>
      <c r="AQ106" s="97" t="s">
        <v>82</v>
      </c>
      <c r="AR106" s="98"/>
      <c r="AS106" s="99">
        <f>ROUND(SUM(AS107:AS108),2)</f>
        <v>0</v>
      </c>
      <c r="AT106" s="100">
        <f t="shared" si="1"/>
        <v>0</v>
      </c>
      <c r="AU106" s="101">
        <f>ROUND(SUM(AU107:AU108),5)</f>
        <v>0</v>
      </c>
      <c r="AV106" s="100">
        <f>ROUND(AZ106*L29,2)</f>
        <v>0</v>
      </c>
      <c r="AW106" s="100">
        <f>ROUND(BA106*L30,2)</f>
        <v>0</v>
      </c>
      <c r="AX106" s="100">
        <f>ROUND(BB106*L29,2)</f>
        <v>0</v>
      </c>
      <c r="AY106" s="100">
        <f>ROUND(BC106*L30,2)</f>
        <v>0</v>
      </c>
      <c r="AZ106" s="100">
        <f>ROUND(SUM(AZ107:AZ108),2)</f>
        <v>0</v>
      </c>
      <c r="BA106" s="100">
        <f>ROUND(SUM(BA107:BA108),2)</f>
        <v>0</v>
      </c>
      <c r="BB106" s="100">
        <f>ROUND(SUM(BB107:BB108),2)</f>
        <v>0</v>
      </c>
      <c r="BC106" s="100">
        <f>ROUND(SUM(BC107:BC108),2)</f>
        <v>0</v>
      </c>
      <c r="BD106" s="102">
        <f>ROUND(SUM(BD107:BD108),2)</f>
        <v>0</v>
      </c>
      <c r="BS106" s="103" t="s">
        <v>74</v>
      </c>
      <c r="BT106" s="103" t="s">
        <v>83</v>
      </c>
      <c r="BU106" s="103" t="s">
        <v>76</v>
      </c>
      <c r="BV106" s="103" t="s">
        <v>77</v>
      </c>
      <c r="BW106" s="103" t="s">
        <v>118</v>
      </c>
      <c r="BX106" s="103" t="s">
        <v>5</v>
      </c>
      <c r="CL106" s="103" t="s">
        <v>1</v>
      </c>
      <c r="CM106" s="103" t="s">
        <v>85</v>
      </c>
    </row>
    <row r="107" spans="1:91" s="4" customFormat="1" ht="23.25" customHeight="1">
      <c r="A107" s="93" t="s">
        <v>79</v>
      </c>
      <c r="B107" s="58"/>
      <c r="C107" s="104"/>
      <c r="D107" s="104"/>
      <c r="E107" s="265" t="s">
        <v>119</v>
      </c>
      <c r="F107" s="265"/>
      <c r="G107" s="265"/>
      <c r="H107" s="265"/>
      <c r="I107" s="265"/>
      <c r="J107" s="104"/>
      <c r="K107" s="265" t="s">
        <v>120</v>
      </c>
      <c r="L107" s="265"/>
      <c r="M107" s="265"/>
      <c r="N107" s="265"/>
      <c r="O107" s="265"/>
      <c r="P107" s="265"/>
      <c r="Q107" s="265"/>
      <c r="R107" s="265"/>
      <c r="S107" s="265"/>
      <c r="T107" s="265"/>
      <c r="U107" s="265"/>
      <c r="V107" s="265"/>
      <c r="W107" s="265"/>
      <c r="X107" s="265"/>
      <c r="Y107" s="265"/>
      <c r="Z107" s="265"/>
      <c r="AA107" s="265"/>
      <c r="AB107" s="265"/>
      <c r="AC107" s="265"/>
      <c r="AD107" s="265"/>
      <c r="AE107" s="265"/>
      <c r="AF107" s="265"/>
      <c r="AG107" s="301">
        <f>'PS 01 - Beroun Závodí - z...'!J32</f>
        <v>0</v>
      </c>
      <c r="AH107" s="302"/>
      <c r="AI107" s="302"/>
      <c r="AJ107" s="302"/>
      <c r="AK107" s="302"/>
      <c r="AL107" s="302"/>
      <c r="AM107" s="302"/>
      <c r="AN107" s="301">
        <f t="shared" si="0"/>
        <v>0</v>
      </c>
      <c r="AO107" s="302"/>
      <c r="AP107" s="302"/>
      <c r="AQ107" s="105" t="s">
        <v>121</v>
      </c>
      <c r="AR107" s="60"/>
      <c r="AS107" s="106">
        <v>0</v>
      </c>
      <c r="AT107" s="107">
        <f t="shared" si="1"/>
        <v>0</v>
      </c>
      <c r="AU107" s="108">
        <f>'PS 01 - Beroun Závodí - z...'!P128</f>
        <v>0</v>
      </c>
      <c r="AV107" s="107">
        <f>'PS 01 - Beroun Závodí - z...'!J35</f>
        <v>0</v>
      </c>
      <c r="AW107" s="107">
        <f>'PS 01 - Beroun Závodí - z...'!J36</f>
        <v>0</v>
      </c>
      <c r="AX107" s="107">
        <f>'PS 01 - Beroun Závodí - z...'!J37</f>
        <v>0</v>
      </c>
      <c r="AY107" s="107">
        <f>'PS 01 - Beroun Závodí - z...'!J38</f>
        <v>0</v>
      </c>
      <c r="AZ107" s="107">
        <f>'PS 01 - Beroun Závodí - z...'!F35</f>
        <v>0</v>
      </c>
      <c r="BA107" s="107">
        <f>'PS 01 - Beroun Závodí - z...'!F36</f>
        <v>0</v>
      </c>
      <c r="BB107" s="107">
        <f>'PS 01 - Beroun Závodí - z...'!F37</f>
        <v>0</v>
      </c>
      <c r="BC107" s="107">
        <f>'PS 01 - Beroun Závodí - z...'!F38</f>
        <v>0</v>
      </c>
      <c r="BD107" s="109">
        <f>'PS 01 - Beroun Závodí - z...'!F39</f>
        <v>0</v>
      </c>
      <c r="BT107" s="110" t="s">
        <v>85</v>
      </c>
      <c r="BV107" s="110" t="s">
        <v>77</v>
      </c>
      <c r="BW107" s="110" t="s">
        <v>122</v>
      </c>
      <c r="BX107" s="110" t="s">
        <v>118</v>
      </c>
      <c r="CL107" s="110" t="s">
        <v>1</v>
      </c>
    </row>
    <row r="108" spans="1:91" s="4" customFormat="1" ht="23.25" customHeight="1">
      <c r="A108" s="93" t="s">
        <v>79</v>
      </c>
      <c r="B108" s="58"/>
      <c r="C108" s="104"/>
      <c r="D108" s="104"/>
      <c r="E108" s="265" t="s">
        <v>123</v>
      </c>
      <c r="F108" s="265"/>
      <c r="G108" s="265"/>
      <c r="H108" s="265"/>
      <c r="I108" s="265"/>
      <c r="J108" s="104"/>
      <c r="K108" s="265" t="s">
        <v>124</v>
      </c>
      <c r="L108" s="265"/>
      <c r="M108" s="265"/>
      <c r="N108" s="265"/>
      <c r="O108" s="265"/>
      <c r="P108" s="265"/>
      <c r="Q108" s="265"/>
      <c r="R108" s="265"/>
      <c r="S108" s="265"/>
      <c r="T108" s="265"/>
      <c r="U108" s="265"/>
      <c r="V108" s="265"/>
      <c r="W108" s="265"/>
      <c r="X108" s="265"/>
      <c r="Y108" s="265"/>
      <c r="Z108" s="265"/>
      <c r="AA108" s="265"/>
      <c r="AB108" s="265"/>
      <c r="AC108" s="265"/>
      <c r="AD108" s="265"/>
      <c r="AE108" s="265"/>
      <c r="AF108" s="265"/>
      <c r="AG108" s="301">
        <f>'PS 02 - Beroun Závodí - s...'!J32</f>
        <v>0</v>
      </c>
      <c r="AH108" s="302"/>
      <c r="AI108" s="302"/>
      <c r="AJ108" s="302"/>
      <c r="AK108" s="302"/>
      <c r="AL108" s="302"/>
      <c r="AM108" s="302"/>
      <c r="AN108" s="301">
        <f t="shared" si="0"/>
        <v>0</v>
      </c>
      <c r="AO108" s="302"/>
      <c r="AP108" s="302"/>
      <c r="AQ108" s="105" t="s">
        <v>121</v>
      </c>
      <c r="AR108" s="60"/>
      <c r="AS108" s="111">
        <v>0</v>
      </c>
      <c r="AT108" s="112">
        <f t="shared" si="1"/>
        <v>0</v>
      </c>
      <c r="AU108" s="113">
        <f>'PS 02 - Beroun Závodí - s...'!P132</f>
        <v>0</v>
      </c>
      <c r="AV108" s="112">
        <f>'PS 02 - Beroun Závodí - s...'!J35</f>
        <v>0</v>
      </c>
      <c r="AW108" s="112">
        <f>'PS 02 - Beroun Závodí - s...'!J36</f>
        <v>0</v>
      </c>
      <c r="AX108" s="112">
        <f>'PS 02 - Beroun Závodí - s...'!J37</f>
        <v>0</v>
      </c>
      <c r="AY108" s="112">
        <f>'PS 02 - Beroun Závodí - s...'!J38</f>
        <v>0</v>
      </c>
      <c r="AZ108" s="112">
        <f>'PS 02 - Beroun Závodí - s...'!F35</f>
        <v>0</v>
      </c>
      <c r="BA108" s="112">
        <f>'PS 02 - Beroun Závodí - s...'!F36</f>
        <v>0</v>
      </c>
      <c r="BB108" s="112">
        <f>'PS 02 - Beroun Závodí - s...'!F37</f>
        <v>0</v>
      </c>
      <c r="BC108" s="112">
        <f>'PS 02 - Beroun Závodí - s...'!F38</f>
        <v>0</v>
      </c>
      <c r="BD108" s="114">
        <f>'PS 02 - Beroun Závodí - s...'!F39</f>
        <v>0</v>
      </c>
      <c r="BT108" s="110" t="s">
        <v>85</v>
      </c>
      <c r="BV108" s="110" t="s">
        <v>77</v>
      </c>
      <c r="BW108" s="110" t="s">
        <v>125</v>
      </c>
      <c r="BX108" s="110" t="s">
        <v>118</v>
      </c>
      <c r="CL108" s="110" t="s">
        <v>1</v>
      </c>
    </row>
    <row r="109" spans="1:91" s="2" customFormat="1" ht="30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9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  <row r="110" spans="1:9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39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</row>
  </sheetData>
  <sheetProtection algorithmName="SHA-512" hashValue="hj1olPPdrVO5xNozyJfvGnl1J+fBpLnmUNNTztI6M4mnPzxpU2HZ+FQtNgFh/z88EWQp7Yfl4Imf31VbSVgN5w==" saltValue="Fv6CYsf6+AQTFxBRmEKMZMnAirv/6VS6et++TzJWmw9I8L5aDWtwpMmFRzMz0lK6qGtPmfPnlYoCsN2g/x1tAQ==" spinCount="100000" sheet="1" objects="1" scenarios="1" formatColumns="0" formatRows="0"/>
  <mergeCells count="94">
    <mergeCell ref="AN107:AP107"/>
    <mergeCell ref="AG107:AM107"/>
    <mergeCell ref="AN108:AP108"/>
    <mergeCell ref="AG108:AM108"/>
    <mergeCell ref="AN94:AP94"/>
    <mergeCell ref="AS89:AT91"/>
    <mergeCell ref="AN105:AP105"/>
    <mergeCell ref="AG105:AM105"/>
    <mergeCell ref="AN106:AP106"/>
    <mergeCell ref="AG106:AM106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E107:I107"/>
    <mergeCell ref="K107:AF107"/>
    <mergeCell ref="E108:I108"/>
    <mergeCell ref="K108:AF108"/>
    <mergeCell ref="AG94:AM94"/>
    <mergeCell ref="AG104:AM104"/>
    <mergeCell ref="L85:AO85"/>
    <mergeCell ref="D105:H105"/>
    <mergeCell ref="J105:AF105"/>
    <mergeCell ref="D106:H106"/>
    <mergeCell ref="J106:AF106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SO 01 - Beroun Závodí - H...'!C2" display="/"/>
    <hyperlink ref="A96" location="'SO 02 - žst. Beroun Závodí'!C2" display="/"/>
    <hyperlink ref="A97" location="'SO 03 - žst. Hýskov'!C2" display="/"/>
    <hyperlink ref="A98" location="'SO 04 - P2314'!C2" display="/"/>
    <hyperlink ref="A99" location="'SO 05 - P2315'!C2" display="/"/>
    <hyperlink ref="A100" location="'SO 06 - P2316'!C2" display="/"/>
    <hyperlink ref="A101" location="'SO 07 - P2317'!C2" display="/"/>
    <hyperlink ref="A102" location="'SO 08 - P2318'!C2" display="/"/>
    <hyperlink ref="A103" location="'SO 09 - Zabezpečovací zař...'!C2" display="/"/>
    <hyperlink ref="A104" location="'SO 10 - Výřez vegetace'!C2" display="/"/>
    <hyperlink ref="A105" location="'SO 11 - VRN'!C2" display="/"/>
    <hyperlink ref="A107" location="'PS 01 - Beroun Závodí - z...'!C2" display="/"/>
    <hyperlink ref="A108" location="'PS 02 - Beroun Závodí - 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109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1075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ROUND((SUM(BE118:BE172)),  2)</f>
        <v>0</v>
      </c>
      <c r="G33" s="34"/>
      <c r="H33" s="34"/>
      <c r="I33" s="130">
        <v>0.21</v>
      </c>
      <c r="J33" s="129">
        <f>ROUND(((SUM(BE118:BE172))*I33),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ROUND((SUM(BF118:BF172)),  2)</f>
        <v>0</v>
      </c>
      <c r="G34" s="34"/>
      <c r="H34" s="34"/>
      <c r="I34" s="130">
        <v>0.15</v>
      </c>
      <c r="J34" s="129">
        <f>ROUND(((SUM(BF118:BF172))*I34),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ROUND((SUM(BG118:BG172)),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ROUND((SUM(BH118:BH172)),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ROUND((SUM(BI118:BI172)),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09 - Zabezpečovací zařízení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J119</f>
        <v>0</v>
      </c>
      <c r="K97" s="154"/>
      <c r="L97" s="158"/>
    </row>
    <row r="98" spans="1:31" s="10" customFormat="1" ht="19.899999999999999" hidden="1" customHeight="1">
      <c r="B98" s="159"/>
      <c r="C98" s="104"/>
      <c r="D98" s="160" t="s">
        <v>138</v>
      </c>
      <c r="E98" s="161"/>
      <c r="F98" s="161"/>
      <c r="G98" s="161"/>
      <c r="H98" s="161"/>
      <c r="I98" s="161"/>
      <c r="J98" s="162">
        <f>J120</f>
        <v>0</v>
      </c>
      <c r="K98" s="104"/>
      <c r="L98" s="163"/>
    </row>
    <row r="99" spans="1:31" s="2" customFormat="1" ht="21.75" hidden="1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hidden="1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ht="11.25" hidden="1"/>
    <row r="102" spans="1:31" ht="11.25" hidden="1"/>
    <row r="103" spans="1:31" ht="11.25" hidden="1"/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139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1" t="str">
        <f>E7</f>
        <v>Oprava trati v úseku Beroun Závodí - Hýskov</v>
      </c>
      <c r="F108" s="312"/>
      <c r="G108" s="312"/>
      <c r="H108" s="312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127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3" t="str">
        <f>E9</f>
        <v>SO 09 - Zabezpečovací zařízení</v>
      </c>
      <c r="F110" s="313"/>
      <c r="G110" s="313"/>
      <c r="H110" s="313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 t="str">
        <f>IF(J12="","",J12)</f>
        <v>19. 7. 2021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>Ing. Aleš Bednář</v>
      </c>
      <c r="G114" s="36"/>
      <c r="H114" s="36"/>
      <c r="I114" s="29" t="s">
        <v>30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32</v>
      </c>
      <c r="J115" s="32" t="str">
        <f>E24</f>
        <v>Lukáš Kot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4"/>
      <c r="B117" s="165"/>
      <c r="C117" s="166" t="s">
        <v>140</v>
      </c>
      <c r="D117" s="167" t="s">
        <v>60</v>
      </c>
      <c r="E117" s="167" t="s">
        <v>56</v>
      </c>
      <c r="F117" s="167" t="s">
        <v>57</v>
      </c>
      <c r="G117" s="167" t="s">
        <v>141</v>
      </c>
      <c r="H117" s="167" t="s">
        <v>142</v>
      </c>
      <c r="I117" s="167" t="s">
        <v>143</v>
      </c>
      <c r="J117" s="167" t="s">
        <v>131</v>
      </c>
      <c r="K117" s="168" t="s">
        <v>144</v>
      </c>
      <c r="L117" s="169"/>
      <c r="M117" s="75" t="s">
        <v>1</v>
      </c>
      <c r="N117" s="76" t="s">
        <v>39</v>
      </c>
      <c r="O117" s="76" t="s">
        <v>145</v>
      </c>
      <c r="P117" s="76" t="s">
        <v>146</v>
      </c>
      <c r="Q117" s="76" t="s">
        <v>147</v>
      </c>
      <c r="R117" s="76" t="s">
        <v>148</v>
      </c>
      <c r="S117" s="76" t="s">
        <v>149</v>
      </c>
      <c r="T117" s="77" t="s">
        <v>150</v>
      </c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/>
    </row>
    <row r="118" spans="1:65" s="2" customFormat="1" ht="22.9" customHeight="1">
      <c r="A118" s="34"/>
      <c r="B118" s="35"/>
      <c r="C118" s="82" t="s">
        <v>151</v>
      </c>
      <c r="D118" s="36"/>
      <c r="E118" s="36"/>
      <c r="F118" s="36"/>
      <c r="G118" s="36"/>
      <c r="H118" s="36"/>
      <c r="I118" s="36"/>
      <c r="J118" s="170">
        <f>BK118</f>
        <v>0</v>
      </c>
      <c r="K118" s="36"/>
      <c r="L118" s="39"/>
      <c r="M118" s="78"/>
      <c r="N118" s="171"/>
      <c r="O118" s="79"/>
      <c r="P118" s="172">
        <f>P119</f>
        <v>0</v>
      </c>
      <c r="Q118" s="79"/>
      <c r="R118" s="172">
        <f>R119</f>
        <v>0</v>
      </c>
      <c r="S118" s="79"/>
      <c r="T118" s="17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133</v>
      </c>
      <c r="BK118" s="174">
        <f>BK119</f>
        <v>0</v>
      </c>
    </row>
    <row r="119" spans="1:65" s="12" customFormat="1" ht="25.9" customHeight="1">
      <c r="B119" s="175"/>
      <c r="C119" s="176"/>
      <c r="D119" s="177" t="s">
        <v>74</v>
      </c>
      <c r="E119" s="178" t="s">
        <v>152</v>
      </c>
      <c r="F119" s="178" t="s">
        <v>153</v>
      </c>
      <c r="G119" s="176"/>
      <c r="H119" s="176"/>
      <c r="I119" s="179"/>
      <c r="J119" s="180">
        <f>BK119</f>
        <v>0</v>
      </c>
      <c r="K119" s="176"/>
      <c r="L119" s="181"/>
      <c r="M119" s="182"/>
      <c r="N119" s="183"/>
      <c r="O119" s="183"/>
      <c r="P119" s="184">
        <f>P120</f>
        <v>0</v>
      </c>
      <c r="Q119" s="183"/>
      <c r="R119" s="184">
        <f>R120</f>
        <v>0</v>
      </c>
      <c r="S119" s="183"/>
      <c r="T119" s="185">
        <f>T120</f>
        <v>0</v>
      </c>
      <c r="AR119" s="186" t="s">
        <v>83</v>
      </c>
      <c r="AT119" s="187" t="s">
        <v>74</v>
      </c>
      <c r="AU119" s="187" t="s">
        <v>75</v>
      </c>
      <c r="AY119" s="186" t="s">
        <v>154</v>
      </c>
      <c r="BK119" s="188">
        <f>BK120</f>
        <v>0</v>
      </c>
    </row>
    <row r="120" spans="1:65" s="12" customFormat="1" ht="22.9" customHeight="1">
      <c r="B120" s="175"/>
      <c r="C120" s="176"/>
      <c r="D120" s="177" t="s">
        <v>74</v>
      </c>
      <c r="E120" s="189" t="s">
        <v>404</v>
      </c>
      <c r="F120" s="189" t="s">
        <v>405</v>
      </c>
      <c r="G120" s="176"/>
      <c r="H120" s="176"/>
      <c r="I120" s="179"/>
      <c r="J120" s="190">
        <f>BK120</f>
        <v>0</v>
      </c>
      <c r="K120" s="176"/>
      <c r="L120" s="181"/>
      <c r="M120" s="182"/>
      <c r="N120" s="183"/>
      <c r="O120" s="183"/>
      <c r="P120" s="184">
        <f>SUM(P121:P172)</f>
        <v>0</v>
      </c>
      <c r="Q120" s="183"/>
      <c r="R120" s="184">
        <f>SUM(R121:R172)</f>
        <v>0</v>
      </c>
      <c r="S120" s="183"/>
      <c r="T120" s="185">
        <f>SUM(T121:T172)</f>
        <v>0</v>
      </c>
      <c r="AR120" s="186" t="s">
        <v>162</v>
      </c>
      <c r="AT120" s="187" t="s">
        <v>74</v>
      </c>
      <c r="AU120" s="187" t="s">
        <v>83</v>
      </c>
      <c r="AY120" s="186" t="s">
        <v>154</v>
      </c>
      <c r="BK120" s="188">
        <f>SUM(BK121:BK172)</f>
        <v>0</v>
      </c>
    </row>
    <row r="121" spans="1:65" s="2" customFormat="1" ht="24.2" customHeight="1">
      <c r="A121" s="34"/>
      <c r="B121" s="35"/>
      <c r="C121" s="242" t="s">
        <v>83</v>
      </c>
      <c r="D121" s="242" t="s">
        <v>239</v>
      </c>
      <c r="E121" s="243" t="s">
        <v>1076</v>
      </c>
      <c r="F121" s="244" t="s">
        <v>1077</v>
      </c>
      <c r="G121" s="245" t="s">
        <v>159</v>
      </c>
      <c r="H121" s="246">
        <v>2</v>
      </c>
      <c r="I121" s="247"/>
      <c r="J121" s="248">
        <f>ROUND(I121*H121,2)</f>
        <v>0</v>
      </c>
      <c r="K121" s="244" t="s">
        <v>160</v>
      </c>
      <c r="L121" s="39"/>
      <c r="M121" s="249" t="s">
        <v>1</v>
      </c>
      <c r="N121" s="250" t="s">
        <v>40</v>
      </c>
      <c r="O121" s="71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409</v>
      </c>
      <c r="AT121" s="203" t="s">
        <v>239</v>
      </c>
      <c r="AU121" s="203" t="s">
        <v>85</v>
      </c>
      <c r="AY121" s="17" t="s">
        <v>154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83</v>
      </c>
      <c r="BK121" s="204">
        <f>ROUND(I121*H121,2)</f>
        <v>0</v>
      </c>
      <c r="BL121" s="17" t="s">
        <v>409</v>
      </c>
      <c r="BM121" s="203" t="s">
        <v>85</v>
      </c>
    </row>
    <row r="122" spans="1:65" s="2" customFormat="1" ht="19.5">
      <c r="A122" s="34"/>
      <c r="B122" s="35"/>
      <c r="C122" s="36"/>
      <c r="D122" s="205" t="s">
        <v>163</v>
      </c>
      <c r="E122" s="36"/>
      <c r="F122" s="206" t="s">
        <v>1077</v>
      </c>
      <c r="G122" s="36"/>
      <c r="H122" s="36"/>
      <c r="I122" s="207"/>
      <c r="J122" s="36"/>
      <c r="K122" s="36"/>
      <c r="L122" s="39"/>
      <c r="M122" s="208"/>
      <c r="N122" s="209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163</v>
      </c>
      <c r="AU122" s="17" t="s">
        <v>85</v>
      </c>
    </row>
    <row r="123" spans="1:65" s="14" customFormat="1" ht="11.25">
      <c r="B123" s="221"/>
      <c r="C123" s="222"/>
      <c r="D123" s="205" t="s">
        <v>164</v>
      </c>
      <c r="E123" s="223" t="s">
        <v>1</v>
      </c>
      <c r="F123" s="224" t="s">
        <v>90</v>
      </c>
      <c r="G123" s="222"/>
      <c r="H123" s="223" t="s">
        <v>1</v>
      </c>
      <c r="I123" s="225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164</v>
      </c>
      <c r="AU123" s="230" t="s">
        <v>85</v>
      </c>
      <c r="AV123" s="14" t="s">
        <v>83</v>
      </c>
      <c r="AW123" s="14" t="s">
        <v>31</v>
      </c>
      <c r="AX123" s="14" t="s">
        <v>75</v>
      </c>
      <c r="AY123" s="230" t="s">
        <v>154</v>
      </c>
    </row>
    <row r="124" spans="1:65" s="14" customFormat="1" ht="11.25">
      <c r="B124" s="221"/>
      <c r="C124" s="222"/>
      <c r="D124" s="205" t="s">
        <v>164</v>
      </c>
      <c r="E124" s="223" t="s">
        <v>1</v>
      </c>
      <c r="F124" s="224" t="s">
        <v>824</v>
      </c>
      <c r="G124" s="222"/>
      <c r="H124" s="223" t="s">
        <v>1</v>
      </c>
      <c r="I124" s="225"/>
      <c r="J124" s="222"/>
      <c r="K124" s="222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164</v>
      </c>
      <c r="AU124" s="230" t="s">
        <v>85</v>
      </c>
      <c r="AV124" s="14" t="s">
        <v>83</v>
      </c>
      <c r="AW124" s="14" t="s">
        <v>31</v>
      </c>
      <c r="AX124" s="14" t="s">
        <v>75</v>
      </c>
      <c r="AY124" s="230" t="s">
        <v>154</v>
      </c>
    </row>
    <row r="125" spans="1:65" s="13" customFormat="1" ht="11.25">
      <c r="B125" s="210"/>
      <c r="C125" s="211"/>
      <c r="D125" s="205" t="s">
        <v>164</v>
      </c>
      <c r="E125" s="212" t="s">
        <v>1</v>
      </c>
      <c r="F125" s="213" t="s">
        <v>85</v>
      </c>
      <c r="G125" s="211"/>
      <c r="H125" s="214">
        <v>2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164</v>
      </c>
      <c r="AU125" s="220" t="s">
        <v>85</v>
      </c>
      <c r="AV125" s="13" t="s">
        <v>85</v>
      </c>
      <c r="AW125" s="13" t="s">
        <v>31</v>
      </c>
      <c r="AX125" s="13" t="s">
        <v>75</v>
      </c>
      <c r="AY125" s="220" t="s">
        <v>154</v>
      </c>
    </row>
    <row r="126" spans="1:65" s="15" customFormat="1" ht="11.25">
      <c r="B126" s="231"/>
      <c r="C126" s="232"/>
      <c r="D126" s="205" t="s">
        <v>164</v>
      </c>
      <c r="E126" s="233" t="s">
        <v>1</v>
      </c>
      <c r="F126" s="234" t="s">
        <v>171</v>
      </c>
      <c r="G126" s="232"/>
      <c r="H126" s="235">
        <v>2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164</v>
      </c>
      <c r="AU126" s="241" t="s">
        <v>85</v>
      </c>
      <c r="AV126" s="15" t="s">
        <v>162</v>
      </c>
      <c r="AW126" s="15" t="s">
        <v>31</v>
      </c>
      <c r="AX126" s="15" t="s">
        <v>83</v>
      </c>
      <c r="AY126" s="241" t="s">
        <v>154</v>
      </c>
    </row>
    <row r="127" spans="1:65" s="2" customFormat="1" ht="24.2" customHeight="1">
      <c r="A127" s="34"/>
      <c r="B127" s="35"/>
      <c r="C127" s="242" t="s">
        <v>85</v>
      </c>
      <c r="D127" s="242" t="s">
        <v>239</v>
      </c>
      <c r="E127" s="243" t="s">
        <v>1078</v>
      </c>
      <c r="F127" s="244" t="s">
        <v>1079</v>
      </c>
      <c r="G127" s="245" t="s">
        <v>159</v>
      </c>
      <c r="H127" s="246">
        <v>2</v>
      </c>
      <c r="I127" s="247"/>
      <c r="J127" s="248">
        <f>ROUND(I127*H127,2)</f>
        <v>0</v>
      </c>
      <c r="K127" s="244" t="s">
        <v>160</v>
      </c>
      <c r="L127" s="39"/>
      <c r="M127" s="249" t="s">
        <v>1</v>
      </c>
      <c r="N127" s="250" t="s">
        <v>40</v>
      </c>
      <c r="O127" s="7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409</v>
      </c>
      <c r="AT127" s="203" t="s">
        <v>239</v>
      </c>
      <c r="AU127" s="203" t="s">
        <v>85</v>
      </c>
      <c r="AY127" s="17" t="s">
        <v>154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83</v>
      </c>
      <c r="BK127" s="204">
        <f>ROUND(I127*H127,2)</f>
        <v>0</v>
      </c>
      <c r="BL127" s="17" t="s">
        <v>409</v>
      </c>
      <c r="BM127" s="203" t="s">
        <v>162</v>
      </c>
    </row>
    <row r="128" spans="1:65" s="2" customFormat="1" ht="48.75">
      <c r="A128" s="34"/>
      <c r="B128" s="35"/>
      <c r="C128" s="36"/>
      <c r="D128" s="205" t="s">
        <v>163</v>
      </c>
      <c r="E128" s="36"/>
      <c r="F128" s="206" t="s">
        <v>1080</v>
      </c>
      <c r="G128" s="36"/>
      <c r="H128" s="36"/>
      <c r="I128" s="207"/>
      <c r="J128" s="36"/>
      <c r="K128" s="36"/>
      <c r="L128" s="39"/>
      <c r="M128" s="208"/>
      <c r="N128" s="209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163</v>
      </c>
      <c r="AU128" s="17" t="s">
        <v>85</v>
      </c>
    </row>
    <row r="129" spans="1:65" s="14" customFormat="1" ht="11.25">
      <c r="B129" s="221"/>
      <c r="C129" s="222"/>
      <c r="D129" s="205" t="s">
        <v>164</v>
      </c>
      <c r="E129" s="223" t="s">
        <v>1</v>
      </c>
      <c r="F129" s="224" t="s">
        <v>90</v>
      </c>
      <c r="G129" s="222"/>
      <c r="H129" s="223" t="s">
        <v>1</v>
      </c>
      <c r="I129" s="225"/>
      <c r="J129" s="222"/>
      <c r="K129" s="222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164</v>
      </c>
      <c r="AU129" s="230" t="s">
        <v>85</v>
      </c>
      <c r="AV129" s="14" t="s">
        <v>83</v>
      </c>
      <c r="AW129" s="14" t="s">
        <v>31</v>
      </c>
      <c r="AX129" s="14" t="s">
        <v>75</v>
      </c>
      <c r="AY129" s="230" t="s">
        <v>154</v>
      </c>
    </row>
    <row r="130" spans="1:65" s="14" customFormat="1" ht="11.25">
      <c r="B130" s="221"/>
      <c r="C130" s="222"/>
      <c r="D130" s="205" t="s">
        <v>164</v>
      </c>
      <c r="E130" s="223" t="s">
        <v>1</v>
      </c>
      <c r="F130" s="224" t="s">
        <v>824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164</v>
      </c>
      <c r="AU130" s="230" t="s">
        <v>85</v>
      </c>
      <c r="AV130" s="14" t="s">
        <v>83</v>
      </c>
      <c r="AW130" s="14" t="s">
        <v>31</v>
      </c>
      <c r="AX130" s="14" t="s">
        <v>75</v>
      </c>
      <c r="AY130" s="230" t="s">
        <v>154</v>
      </c>
    </row>
    <row r="131" spans="1:65" s="13" customFormat="1" ht="11.25">
      <c r="B131" s="210"/>
      <c r="C131" s="211"/>
      <c r="D131" s="205" t="s">
        <v>164</v>
      </c>
      <c r="E131" s="212" t="s">
        <v>1</v>
      </c>
      <c r="F131" s="213" t="s">
        <v>85</v>
      </c>
      <c r="G131" s="211"/>
      <c r="H131" s="214">
        <v>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85</v>
      </c>
      <c r="AV131" s="13" t="s">
        <v>85</v>
      </c>
      <c r="AW131" s="13" t="s">
        <v>31</v>
      </c>
      <c r="AX131" s="13" t="s">
        <v>75</v>
      </c>
      <c r="AY131" s="220" t="s">
        <v>154</v>
      </c>
    </row>
    <row r="132" spans="1:65" s="15" customFormat="1" ht="11.25">
      <c r="B132" s="231"/>
      <c r="C132" s="232"/>
      <c r="D132" s="205" t="s">
        <v>164</v>
      </c>
      <c r="E132" s="233" t="s">
        <v>1</v>
      </c>
      <c r="F132" s="234" t="s">
        <v>171</v>
      </c>
      <c r="G132" s="232"/>
      <c r="H132" s="235">
        <v>2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164</v>
      </c>
      <c r="AU132" s="241" t="s">
        <v>85</v>
      </c>
      <c r="AV132" s="15" t="s">
        <v>162</v>
      </c>
      <c r="AW132" s="15" t="s">
        <v>31</v>
      </c>
      <c r="AX132" s="15" t="s">
        <v>83</v>
      </c>
      <c r="AY132" s="241" t="s">
        <v>154</v>
      </c>
    </row>
    <row r="133" spans="1:65" s="2" customFormat="1" ht="16.5" customHeight="1">
      <c r="A133" s="34"/>
      <c r="B133" s="35"/>
      <c r="C133" s="242" t="s">
        <v>178</v>
      </c>
      <c r="D133" s="242" t="s">
        <v>239</v>
      </c>
      <c r="E133" s="243" t="s">
        <v>1081</v>
      </c>
      <c r="F133" s="244" t="s">
        <v>1082</v>
      </c>
      <c r="G133" s="245" t="s">
        <v>159</v>
      </c>
      <c r="H133" s="246">
        <v>2</v>
      </c>
      <c r="I133" s="247"/>
      <c r="J133" s="248">
        <f>ROUND(I133*H133,2)</f>
        <v>0</v>
      </c>
      <c r="K133" s="244" t="s">
        <v>160</v>
      </c>
      <c r="L133" s="39"/>
      <c r="M133" s="249" t="s">
        <v>1</v>
      </c>
      <c r="N133" s="250" t="s">
        <v>40</v>
      </c>
      <c r="O133" s="7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409</v>
      </c>
      <c r="AT133" s="203" t="s">
        <v>239</v>
      </c>
      <c r="AU133" s="203" t="s">
        <v>85</v>
      </c>
      <c r="AY133" s="17" t="s">
        <v>154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83</v>
      </c>
      <c r="BK133" s="204">
        <f>ROUND(I133*H133,2)</f>
        <v>0</v>
      </c>
      <c r="BL133" s="17" t="s">
        <v>409</v>
      </c>
      <c r="BM133" s="203" t="s">
        <v>181</v>
      </c>
    </row>
    <row r="134" spans="1:65" s="2" customFormat="1" ht="11.25">
      <c r="A134" s="34"/>
      <c r="B134" s="35"/>
      <c r="C134" s="36"/>
      <c r="D134" s="205" t="s">
        <v>163</v>
      </c>
      <c r="E134" s="36"/>
      <c r="F134" s="206" t="s">
        <v>1082</v>
      </c>
      <c r="G134" s="36"/>
      <c r="H134" s="36"/>
      <c r="I134" s="207"/>
      <c r="J134" s="36"/>
      <c r="K134" s="36"/>
      <c r="L134" s="39"/>
      <c r="M134" s="208"/>
      <c r="N134" s="209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163</v>
      </c>
      <c r="AU134" s="17" t="s">
        <v>85</v>
      </c>
    </row>
    <row r="135" spans="1:65" s="14" customFormat="1" ht="11.25">
      <c r="B135" s="221"/>
      <c r="C135" s="222"/>
      <c r="D135" s="205" t="s">
        <v>164</v>
      </c>
      <c r="E135" s="223" t="s">
        <v>1</v>
      </c>
      <c r="F135" s="224" t="s">
        <v>87</v>
      </c>
      <c r="G135" s="222"/>
      <c r="H135" s="223" t="s">
        <v>1</v>
      </c>
      <c r="I135" s="225"/>
      <c r="J135" s="222"/>
      <c r="K135" s="222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164</v>
      </c>
      <c r="AU135" s="230" t="s">
        <v>85</v>
      </c>
      <c r="AV135" s="14" t="s">
        <v>83</v>
      </c>
      <c r="AW135" s="14" t="s">
        <v>31</v>
      </c>
      <c r="AX135" s="14" t="s">
        <v>75</v>
      </c>
      <c r="AY135" s="230" t="s">
        <v>154</v>
      </c>
    </row>
    <row r="136" spans="1:65" s="14" customFormat="1" ht="11.25">
      <c r="B136" s="221"/>
      <c r="C136" s="222"/>
      <c r="D136" s="205" t="s">
        <v>164</v>
      </c>
      <c r="E136" s="223" t="s">
        <v>1</v>
      </c>
      <c r="F136" s="224" t="s">
        <v>1083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164</v>
      </c>
      <c r="AU136" s="230" t="s">
        <v>85</v>
      </c>
      <c r="AV136" s="14" t="s">
        <v>83</v>
      </c>
      <c r="AW136" s="14" t="s">
        <v>31</v>
      </c>
      <c r="AX136" s="14" t="s">
        <v>75</v>
      </c>
      <c r="AY136" s="230" t="s">
        <v>154</v>
      </c>
    </row>
    <row r="137" spans="1:65" s="13" customFormat="1" ht="11.25">
      <c r="B137" s="210"/>
      <c r="C137" s="211"/>
      <c r="D137" s="205" t="s">
        <v>164</v>
      </c>
      <c r="E137" s="212" t="s">
        <v>1</v>
      </c>
      <c r="F137" s="213" t="s">
        <v>85</v>
      </c>
      <c r="G137" s="211"/>
      <c r="H137" s="214">
        <v>2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164</v>
      </c>
      <c r="AU137" s="220" t="s">
        <v>85</v>
      </c>
      <c r="AV137" s="13" t="s">
        <v>85</v>
      </c>
      <c r="AW137" s="13" t="s">
        <v>31</v>
      </c>
      <c r="AX137" s="13" t="s">
        <v>75</v>
      </c>
      <c r="AY137" s="220" t="s">
        <v>154</v>
      </c>
    </row>
    <row r="138" spans="1:65" s="15" customFormat="1" ht="11.25">
      <c r="B138" s="231"/>
      <c r="C138" s="232"/>
      <c r="D138" s="205" t="s">
        <v>164</v>
      </c>
      <c r="E138" s="233" t="s">
        <v>1</v>
      </c>
      <c r="F138" s="234" t="s">
        <v>171</v>
      </c>
      <c r="G138" s="232"/>
      <c r="H138" s="235">
        <v>2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164</v>
      </c>
      <c r="AU138" s="241" t="s">
        <v>85</v>
      </c>
      <c r="AV138" s="15" t="s">
        <v>162</v>
      </c>
      <c r="AW138" s="15" t="s">
        <v>31</v>
      </c>
      <c r="AX138" s="15" t="s">
        <v>83</v>
      </c>
      <c r="AY138" s="241" t="s">
        <v>154</v>
      </c>
    </row>
    <row r="139" spans="1:65" s="2" customFormat="1" ht="16.5" customHeight="1">
      <c r="A139" s="34"/>
      <c r="B139" s="35"/>
      <c r="C139" s="242" t="s">
        <v>162</v>
      </c>
      <c r="D139" s="242" t="s">
        <v>239</v>
      </c>
      <c r="E139" s="243" t="s">
        <v>1084</v>
      </c>
      <c r="F139" s="244" t="s">
        <v>1085</v>
      </c>
      <c r="G139" s="245" t="s">
        <v>159</v>
      </c>
      <c r="H139" s="246">
        <v>2</v>
      </c>
      <c r="I139" s="247"/>
      <c r="J139" s="248">
        <f>ROUND(I139*H139,2)</f>
        <v>0</v>
      </c>
      <c r="K139" s="244" t="s">
        <v>160</v>
      </c>
      <c r="L139" s="39"/>
      <c r="M139" s="249" t="s">
        <v>1</v>
      </c>
      <c r="N139" s="250" t="s">
        <v>40</v>
      </c>
      <c r="O139" s="7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409</v>
      </c>
      <c r="AT139" s="203" t="s">
        <v>239</v>
      </c>
      <c r="AU139" s="203" t="s">
        <v>85</v>
      </c>
      <c r="AY139" s="17" t="s">
        <v>154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83</v>
      </c>
      <c r="BK139" s="204">
        <f>ROUND(I139*H139,2)</f>
        <v>0</v>
      </c>
      <c r="BL139" s="17" t="s">
        <v>409</v>
      </c>
      <c r="BM139" s="203" t="s">
        <v>161</v>
      </c>
    </row>
    <row r="140" spans="1:65" s="2" customFormat="1" ht="48.75">
      <c r="A140" s="34"/>
      <c r="B140" s="35"/>
      <c r="C140" s="36"/>
      <c r="D140" s="205" t="s">
        <v>163</v>
      </c>
      <c r="E140" s="36"/>
      <c r="F140" s="206" t="s">
        <v>1086</v>
      </c>
      <c r="G140" s="36"/>
      <c r="H140" s="36"/>
      <c r="I140" s="207"/>
      <c r="J140" s="36"/>
      <c r="K140" s="36"/>
      <c r="L140" s="39"/>
      <c r="M140" s="208"/>
      <c r="N140" s="20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163</v>
      </c>
      <c r="AU140" s="17" t="s">
        <v>85</v>
      </c>
    </row>
    <row r="141" spans="1:65" s="14" customFormat="1" ht="11.25">
      <c r="B141" s="221"/>
      <c r="C141" s="222"/>
      <c r="D141" s="205" t="s">
        <v>164</v>
      </c>
      <c r="E141" s="223" t="s">
        <v>1</v>
      </c>
      <c r="F141" s="224" t="s">
        <v>87</v>
      </c>
      <c r="G141" s="222"/>
      <c r="H141" s="223" t="s">
        <v>1</v>
      </c>
      <c r="I141" s="225"/>
      <c r="J141" s="222"/>
      <c r="K141" s="222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164</v>
      </c>
      <c r="AU141" s="230" t="s">
        <v>85</v>
      </c>
      <c r="AV141" s="14" t="s">
        <v>83</v>
      </c>
      <c r="AW141" s="14" t="s">
        <v>31</v>
      </c>
      <c r="AX141" s="14" t="s">
        <v>75</v>
      </c>
      <c r="AY141" s="230" t="s">
        <v>154</v>
      </c>
    </row>
    <row r="142" spans="1:65" s="14" customFormat="1" ht="11.25">
      <c r="B142" s="221"/>
      <c r="C142" s="222"/>
      <c r="D142" s="205" t="s">
        <v>164</v>
      </c>
      <c r="E142" s="223" t="s">
        <v>1</v>
      </c>
      <c r="F142" s="224" t="s">
        <v>1083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164</v>
      </c>
      <c r="AU142" s="230" t="s">
        <v>85</v>
      </c>
      <c r="AV142" s="14" t="s">
        <v>83</v>
      </c>
      <c r="AW142" s="14" t="s">
        <v>31</v>
      </c>
      <c r="AX142" s="14" t="s">
        <v>75</v>
      </c>
      <c r="AY142" s="230" t="s">
        <v>154</v>
      </c>
    </row>
    <row r="143" spans="1:65" s="13" customFormat="1" ht="11.25">
      <c r="B143" s="210"/>
      <c r="C143" s="211"/>
      <c r="D143" s="205" t="s">
        <v>164</v>
      </c>
      <c r="E143" s="212" t="s">
        <v>1</v>
      </c>
      <c r="F143" s="213" t="s">
        <v>85</v>
      </c>
      <c r="G143" s="211"/>
      <c r="H143" s="214">
        <v>2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164</v>
      </c>
      <c r="AU143" s="220" t="s">
        <v>85</v>
      </c>
      <c r="AV143" s="13" t="s">
        <v>85</v>
      </c>
      <c r="AW143" s="13" t="s">
        <v>31</v>
      </c>
      <c r="AX143" s="13" t="s">
        <v>75</v>
      </c>
      <c r="AY143" s="220" t="s">
        <v>154</v>
      </c>
    </row>
    <row r="144" spans="1:65" s="15" customFormat="1" ht="11.25">
      <c r="B144" s="231"/>
      <c r="C144" s="232"/>
      <c r="D144" s="205" t="s">
        <v>164</v>
      </c>
      <c r="E144" s="233" t="s">
        <v>1</v>
      </c>
      <c r="F144" s="234" t="s">
        <v>171</v>
      </c>
      <c r="G144" s="232"/>
      <c r="H144" s="235">
        <v>2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164</v>
      </c>
      <c r="AU144" s="241" t="s">
        <v>85</v>
      </c>
      <c r="AV144" s="15" t="s">
        <v>162</v>
      </c>
      <c r="AW144" s="15" t="s">
        <v>31</v>
      </c>
      <c r="AX144" s="15" t="s">
        <v>83</v>
      </c>
      <c r="AY144" s="241" t="s">
        <v>154</v>
      </c>
    </row>
    <row r="145" spans="1:65" s="2" customFormat="1" ht="21.75" customHeight="1">
      <c r="A145" s="34"/>
      <c r="B145" s="35"/>
      <c r="C145" s="242" t="s">
        <v>188</v>
      </c>
      <c r="D145" s="242" t="s">
        <v>239</v>
      </c>
      <c r="E145" s="243" t="s">
        <v>1087</v>
      </c>
      <c r="F145" s="244" t="s">
        <v>1088</v>
      </c>
      <c r="G145" s="245" t="s">
        <v>159</v>
      </c>
      <c r="H145" s="246">
        <v>16</v>
      </c>
      <c r="I145" s="247"/>
      <c r="J145" s="248">
        <f>ROUND(I145*H145,2)</f>
        <v>0</v>
      </c>
      <c r="K145" s="244" t="s">
        <v>160</v>
      </c>
      <c r="L145" s="39"/>
      <c r="M145" s="249" t="s">
        <v>1</v>
      </c>
      <c r="N145" s="250" t="s">
        <v>40</v>
      </c>
      <c r="O145" s="7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409</v>
      </c>
      <c r="AT145" s="203" t="s">
        <v>239</v>
      </c>
      <c r="AU145" s="203" t="s">
        <v>85</v>
      </c>
      <c r="AY145" s="17" t="s">
        <v>154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83</v>
      </c>
      <c r="BK145" s="204">
        <f>ROUND(I145*H145,2)</f>
        <v>0</v>
      </c>
      <c r="BL145" s="17" t="s">
        <v>409</v>
      </c>
      <c r="BM145" s="203" t="s">
        <v>192</v>
      </c>
    </row>
    <row r="146" spans="1:65" s="2" customFormat="1" ht="11.25">
      <c r="A146" s="34"/>
      <c r="B146" s="35"/>
      <c r="C146" s="36"/>
      <c r="D146" s="205" t="s">
        <v>163</v>
      </c>
      <c r="E146" s="36"/>
      <c r="F146" s="206" t="s">
        <v>1088</v>
      </c>
      <c r="G146" s="36"/>
      <c r="H146" s="36"/>
      <c r="I146" s="207"/>
      <c r="J146" s="36"/>
      <c r="K146" s="36"/>
      <c r="L146" s="39"/>
      <c r="M146" s="208"/>
      <c r="N146" s="20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163</v>
      </c>
      <c r="AU146" s="17" t="s">
        <v>85</v>
      </c>
    </row>
    <row r="147" spans="1:65" s="14" customFormat="1" ht="11.25">
      <c r="B147" s="221"/>
      <c r="C147" s="222"/>
      <c r="D147" s="205" t="s">
        <v>164</v>
      </c>
      <c r="E147" s="223" t="s">
        <v>1</v>
      </c>
      <c r="F147" s="224" t="s">
        <v>81</v>
      </c>
      <c r="G147" s="222"/>
      <c r="H147" s="223" t="s">
        <v>1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164</v>
      </c>
      <c r="AU147" s="230" t="s">
        <v>85</v>
      </c>
      <c r="AV147" s="14" t="s">
        <v>83</v>
      </c>
      <c r="AW147" s="14" t="s">
        <v>31</v>
      </c>
      <c r="AX147" s="14" t="s">
        <v>75</v>
      </c>
      <c r="AY147" s="230" t="s">
        <v>154</v>
      </c>
    </row>
    <row r="148" spans="1:65" s="13" customFormat="1" ht="11.25">
      <c r="B148" s="210"/>
      <c r="C148" s="211"/>
      <c r="D148" s="205" t="s">
        <v>164</v>
      </c>
      <c r="E148" s="212" t="s">
        <v>1</v>
      </c>
      <c r="F148" s="213" t="s">
        <v>238</v>
      </c>
      <c r="G148" s="211"/>
      <c r="H148" s="214">
        <v>11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164</v>
      </c>
      <c r="AU148" s="220" t="s">
        <v>85</v>
      </c>
      <c r="AV148" s="13" t="s">
        <v>85</v>
      </c>
      <c r="AW148" s="13" t="s">
        <v>31</v>
      </c>
      <c r="AX148" s="13" t="s">
        <v>75</v>
      </c>
      <c r="AY148" s="220" t="s">
        <v>154</v>
      </c>
    </row>
    <row r="149" spans="1:65" s="14" customFormat="1" ht="11.25">
      <c r="B149" s="221"/>
      <c r="C149" s="222"/>
      <c r="D149" s="205" t="s">
        <v>164</v>
      </c>
      <c r="E149" s="223" t="s">
        <v>1</v>
      </c>
      <c r="F149" s="224" t="s">
        <v>87</v>
      </c>
      <c r="G149" s="222"/>
      <c r="H149" s="223" t="s">
        <v>1</v>
      </c>
      <c r="I149" s="225"/>
      <c r="J149" s="222"/>
      <c r="K149" s="222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164</v>
      </c>
      <c r="AU149" s="230" t="s">
        <v>85</v>
      </c>
      <c r="AV149" s="14" t="s">
        <v>83</v>
      </c>
      <c r="AW149" s="14" t="s">
        <v>31</v>
      </c>
      <c r="AX149" s="14" t="s">
        <v>75</v>
      </c>
      <c r="AY149" s="230" t="s">
        <v>154</v>
      </c>
    </row>
    <row r="150" spans="1:65" s="14" customFormat="1" ht="11.25">
      <c r="B150" s="221"/>
      <c r="C150" s="222"/>
      <c r="D150" s="205" t="s">
        <v>164</v>
      </c>
      <c r="E150" s="223" t="s">
        <v>1</v>
      </c>
      <c r="F150" s="224" t="s">
        <v>1089</v>
      </c>
      <c r="G150" s="222"/>
      <c r="H150" s="223" t="s">
        <v>1</v>
      </c>
      <c r="I150" s="225"/>
      <c r="J150" s="222"/>
      <c r="K150" s="222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164</v>
      </c>
      <c r="AU150" s="230" t="s">
        <v>85</v>
      </c>
      <c r="AV150" s="14" t="s">
        <v>83</v>
      </c>
      <c r="AW150" s="14" t="s">
        <v>31</v>
      </c>
      <c r="AX150" s="14" t="s">
        <v>75</v>
      </c>
      <c r="AY150" s="230" t="s">
        <v>154</v>
      </c>
    </row>
    <row r="151" spans="1:65" s="14" customFormat="1" ht="11.25">
      <c r="B151" s="221"/>
      <c r="C151" s="222"/>
      <c r="D151" s="205" t="s">
        <v>164</v>
      </c>
      <c r="E151" s="223" t="s">
        <v>1</v>
      </c>
      <c r="F151" s="224" t="s">
        <v>1090</v>
      </c>
      <c r="G151" s="222"/>
      <c r="H151" s="223" t="s">
        <v>1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164</v>
      </c>
      <c r="AU151" s="230" t="s">
        <v>85</v>
      </c>
      <c r="AV151" s="14" t="s">
        <v>83</v>
      </c>
      <c r="AW151" s="14" t="s">
        <v>31</v>
      </c>
      <c r="AX151" s="14" t="s">
        <v>75</v>
      </c>
      <c r="AY151" s="230" t="s">
        <v>154</v>
      </c>
    </row>
    <row r="152" spans="1:65" s="13" customFormat="1" ht="11.25">
      <c r="B152" s="210"/>
      <c r="C152" s="211"/>
      <c r="D152" s="205" t="s">
        <v>164</v>
      </c>
      <c r="E152" s="212" t="s">
        <v>1</v>
      </c>
      <c r="F152" s="213" t="s">
        <v>178</v>
      </c>
      <c r="G152" s="211"/>
      <c r="H152" s="214">
        <v>3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164</v>
      </c>
      <c r="AU152" s="220" t="s">
        <v>85</v>
      </c>
      <c r="AV152" s="13" t="s">
        <v>85</v>
      </c>
      <c r="AW152" s="13" t="s">
        <v>31</v>
      </c>
      <c r="AX152" s="13" t="s">
        <v>75</v>
      </c>
      <c r="AY152" s="220" t="s">
        <v>154</v>
      </c>
    </row>
    <row r="153" spans="1:65" s="14" customFormat="1" ht="11.25">
      <c r="B153" s="221"/>
      <c r="C153" s="222"/>
      <c r="D153" s="205" t="s">
        <v>164</v>
      </c>
      <c r="E153" s="223" t="s">
        <v>1</v>
      </c>
      <c r="F153" s="224" t="s">
        <v>90</v>
      </c>
      <c r="G153" s="222"/>
      <c r="H153" s="223" t="s">
        <v>1</v>
      </c>
      <c r="I153" s="225"/>
      <c r="J153" s="222"/>
      <c r="K153" s="222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164</v>
      </c>
      <c r="AU153" s="230" t="s">
        <v>85</v>
      </c>
      <c r="AV153" s="14" t="s">
        <v>83</v>
      </c>
      <c r="AW153" s="14" t="s">
        <v>31</v>
      </c>
      <c r="AX153" s="14" t="s">
        <v>75</v>
      </c>
      <c r="AY153" s="230" t="s">
        <v>154</v>
      </c>
    </row>
    <row r="154" spans="1:65" s="14" customFormat="1" ht="11.25">
      <c r="B154" s="221"/>
      <c r="C154" s="222"/>
      <c r="D154" s="205" t="s">
        <v>164</v>
      </c>
      <c r="E154" s="223" t="s">
        <v>1</v>
      </c>
      <c r="F154" s="224" t="s">
        <v>1089</v>
      </c>
      <c r="G154" s="222"/>
      <c r="H154" s="223" t="s">
        <v>1</v>
      </c>
      <c r="I154" s="225"/>
      <c r="J154" s="222"/>
      <c r="K154" s="222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164</v>
      </c>
      <c r="AU154" s="230" t="s">
        <v>85</v>
      </c>
      <c r="AV154" s="14" t="s">
        <v>83</v>
      </c>
      <c r="AW154" s="14" t="s">
        <v>31</v>
      </c>
      <c r="AX154" s="14" t="s">
        <v>75</v>
      </c>
      <c r="AY154" s="230" t="s">
        <v>154</v>
      </c>
    </row>
    <row r="155" spans="1:65" s="13" customFormat="1" ht="11.25">
      <c r="B155" s="210"/>
      <c r="C155" s="211"/>
      <c r="D155" s="205" t="s">
        <v>164</v>
      </c>
      <c r="E155" s="212" t="s">
        <v>1</v>
      </c>
      <c r="F155" s="213" t="s">
        <v>83</v>
      </c>
      <c r="G155" s="211"/>
      <c r="H155" s="214">
        <v>1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164</v>
      </c>
      <c r="AU155" s="220" t="s">
        <v>85</v>
      </c>
      <c r="AV155" s="13" t="s">
        <v>85</v>
      </c>
      <c r="AW155" s="13" t="s">
        <v>31</v>
      </c>
      <c r="AX155" s="13" t="s">
        <v>75</v>
      </c>
      <c r="AY155" s="220" t="s">
        <v>154</v>
      </c>
    </row>
    <row r="156" spans="1:65" s="14" customFormat="1" ht="11.25">
      <c r="B156" s="221"/>
      <c r="C156" s="222"/>
      <c r="D156" s="205" t="s">
        <v>164</v>
      </c>
      <c r="E156" s="223" t="s">
        <v>1</v>
      </c>
      <c r="F156" s="224" t="s">
        <v>1091</v>
      </c>
      <c r="G156" s="222"/>
      <c r="H156" s="223" t="s">
        <v>1</v>
      </c>
      <c r="I156" s="225"/>
      <c r="J156" s="222"/>
      <c r="K156" s="222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164</v>
      </c>
      <c r="AU156" s="230" t="s">
        <v>85</v>
      </c>
      <c r="AV156" s="14" t="s">
        <v>83</v>
      </c>
      <c r="AW156" s="14" t="s">
        <v>31</v>
      </c>
      <c r="AX156" s="14" t="s">
        <v>75</v>
      </c>
      <c r="AY156" s="230" t="s">
        <v>154</v>
      </c>
    </row>
    <row r="157" spans="1:65" s="13" customFormat="1" ht="11.25">
      <c r="B157" s="210"/>
      <c r="C157" s="211"/>
      <c r="D157" s="205" t="s">
        <v>164</v>
      </c>
      <c r="E157" s="212" t="s">
        <v>1</v>
      </c>
      <c r="F157" s="213" t="s">
        <v>83</v>
      </c>
      <c r="G157" s="211"/>
      <c r="H157" s="214">
        <v>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164</v>
      </c>
      <c r="AU157" s="220" t="s">
        <v>85</v>
      </c>
      <c r="AV157" s="13" t="s">
        <v>85</v>
      </c>
      <c r="AW157" s="13" t="s">
        <v>31</v>
      </c>
      <c r="AX157" s="13" t="s">
        <v>75</v>
      </c>
      <c r="AY157" s="220" t="s">
        <v>154</v>
      </c>
    </row>
    <row r="158" spans="1:65" s="15" customFormat="1" ht="11.25">
      <c r="B158" s="231"/>
      <c r="C158" s="232"/>
      <c r="D158" s="205" t="s">
        <v>164</v>
      </c>
      <c r="E158" s="233" t="s">
        <v>1</v>
      </c>
      <c r="F158" s="234" t="s">
        <v>171</v>
      </c>
      <c r="G158" s="232"/>
      <c r="H158" s="235">
        <v>16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164</v>
      </c>
      <c r="AU158" s="241" t="s">
        <v>85</v>
      </c>
      <c r="AV158" s="15" t="s">
        <v>162</v>
      </c>
      <c r="AW158" s="15" t="s">
        <v>31</v>
      </c>
      <c r="AX158" s="15" t="s">
        <v>83</v>
      </c>
      <c r="AY158" s="241" t="s">
        <v>154</v>
      </c>
    </row>
    <row r="159" spans="1:65" s="2" customFormat="1" ht="16.5" customHeight="1">
      <c r="A159" s="34"/>
      <c r="B159" s="35"/>
      <c r="C159" s="242" t="s">
        <v>181</v>
      </c>
      <c r="D159" s="242" t="s">
        <v>239</v>
      </c>
      <c r="E159" s="243" t="s">
        <v>1092</v>
      </c>
      <c r="F159" s="244" t="s">
        <v>1093</v>
      </c>
      <c r="G159" s="245" t="s">
        <v>159</v>
      </c>
      <c r="H159" s="246">
        <v>16</v>
      </c>
      <c r="I159" s="247"/>
      <c r="J159" s="248">
        <f>ROUND(I159*H159,2)</f>
        <v>0</v>
      </c>
      <c r="K159" s="244" t="s">
        <v>160</v>
      </c>
      <c r="L159" s="39"/>
      <c r="M159" s="249" t="s">
        <v>1</v>
      </c>
      <c r="N159" s="250" t="s">
        <v>40</v>
      </c>
      <c r="O159" s="7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409</v>
      </c>
      <c r="AT159" s="203" t="s">
        <v>239</v>
      </c>
      <c r="AU159" s="203" t="s">
        <v>85</v>
      </c>
      <c r="AY159" s="17" t="s">
        <v>154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83</v>
      </c>
      <c r="BK159" s="204">
        <f>ROUND(I159*H159,2)</f>
        <v>0</v>
      </c>
      <c r="BL159" s="17" t="s">
        <v>409</v>
      </c>
      <c r="BM159" s="203" t="s">
        <v>175</v>
      </c>
    </row>
    <row r="160" spans="1:65" s="2" customFormat="1" ht="19.5">
      <c r="A160" s="34"/>
      <c r="B160" s="35"/>
      <c r="C160" s="36"/>
      <c r="D160" s="205" t="s">
        <v>163</v>
      </c>
      <c r="E160" s="36"/>
      <c r="F160" s="206" t="s">
        <v>1094</v>
      </c>
      <c r="G160" s="36"/>
      <c r="H160" s="36"/>
      <c r="I160" s="207"/>
      <c r="J160" s="36"/>
      <c r="K160" s="36"/>
      <c r="L160" s="39"/>
      <c r="M160" s="208"/>
      <c r="N160" s="209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163</v>
      </c>
      <c r="AU160" s="17" t="s">
        <v>85</v>
      </c>
    </row>
    <row r="161" spans="1:51" s="14" customFormat="1" ht="11.25">
      <c r="B161" s="221"/>
      <c r="C161" s="222"/>
      <c r="D161" s="205" t="s">
        <v>164</v>
      </c>
      <c r="E161" s="223" t="s">
        <v>1</v>
      </c>
      <c r="F161" s="224" t="s">
        <v>81</v>
      </c>
      <c r="G161" s="222"/>
      <c r="H161" s="223" t="s">
        <v>1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164</v>
      </c>
      <c r="AU161" s="230" t="s">
        <v>85</v>
      </c>
      <c r="AV161" s="14" t="s">
        <v>83</v>
      </c>
      <c r="AW161" s="14" t="s">
        <v>31</v>
      </c>
      <c r="AX161" s="14" t="s">
        <v>75</v>
      </c>
      <c r="AY161" s="230" t="s">
        <v>154</v>
      </c>
    </row>
    <row r="162" spans="1:51" s="13" customFormat="1" ht="11.25">
      <c r="B162" s="210"/>
      <c r="C162" s="211"/>
      <c r="D162" s="205" t="s">
        <v>164</v>
      </c>
      <c r="E162" s="212" t="s">
        <v>1</v>
      </c>
      <c r="F162" s="213" t="s">
        <v>238</v>
      </c>
      <c r="G162" s="211"/>
      <c r="H162" s="214">
        <v>11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164</v>
      </c>
      <c r="AU162" s="220" t="s">
        <v>85</v>
      </c>
      <c r="AV162" s="13" t="s">
        <v>85</v>
      </c>
      <c r="AW162" s="13" t="s">
        <v>31</v>
      </c>
      <c r="AX162" s="13" t="s">
        <v>75</v>
      </c>
      <c r="AY162" s="220" t="s">
        <v>154</v>
      </c>
    </row>
    <row r="163" spans="1:51" s="14" customFormat="1" ht="11.25">
      <c r="B163" s="221"/>
      <c r="C163" s="222"/>
      <c r="D163" s="205" t="s">
        <v>164</v>
      </c>
      <c r="E163" s="223" t="s">
        <v>1</v>
      </c>
      <c r="F163" s="224" t="s">
        <v>87</v>
      </c>
      <c r="G163" s="222"/>
      <c r="H163" s="223" t="s">
        <v>1</v>
      </c>
      <c r="I163" s="225"/>
      <c r="J163" s="222"/>
      <c r="K163" s="222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164</v>
      </c>
      <c r="AU163" s="230" t="s">
        <v>85</v>
      </c>
      <c r="AV163" s="14" t="s">
        <v>83</v>
      </c>
      <c r="AW163" s="14" t="s">
        <v>31</v>
      </c>
      <c r="AX163" s="14" t="s">
        <v>75</v>
      </c>
      <c r="AY163" s="230" t="s">
        <v>154</v>
      </c>
    </row>
    <row r="164" spans="1:51" s="14" customFormat="1" ht="11.25">
      <c r="B164" s="221"/>
      <c r="C164" s="222"/>
      <c r="D164" s="205" t="s">
        <v>164</v>
      </c>
      <c r="E164" s="223" t="s">
        <v>1</v>
      </c>
      <c r="F164" s="224" t="s">
        <v>1089</v>
      </c>
      <c r="G164" s="222"/>
      <c r="H164" s="223" t="s">
        <v>1</v>
      </c>
      <c r="I164" s="225"/>
      <c r="J164" s="222"/>
      <c r="K164" s="222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164</v>
      </c>
      <c r="AU164" s="230" t="s">
        <v>85</v>
      </c>
      <c r="AV164" s="14" t="s">
        <v>83</v>
      </c>
      <c r="AW164" s="14" t="s">
        <v>31</v>
      </c>
      <c r="AX164" s="14" t="s">
        <v>75</v>
      </c>
      <c r="AY164" s="230" t="s">
        <v>154</v>
      </c>
    </row>
    <row r="165" spans="1:51" s="14" customFormat="1" ht="11.25">
      <c r="B165" s="221"/>
      <c r="C165" s="222"/>
      <c r="D165" s="205" t="s">
        <v>164</v>
      </c>
      <c r="E165" s="223" t="s">
        <v>1</v>
      </c>
      <c r="F165" s="224" t="s">
        <v>1090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164</v>
      </c>
      <c r="AU165" s="230" t="s">
        <v>85</v>
      </c>
      <c r="AV165" s="14" t="s">
        <v>83</v>
      </c>
      <c r="AW165" s="14" t="s">
        <v>31</v>
      </c>
      <c r="AX165" s="14" t="s">
        <v>75</v>
      </c>
      <c r="AY165" s="230" t="s">
        <v>154</v>
      </c>
    </row>
    <row r="166" spans="1:51" s="13" customFormat="1" ht="11.25">
      <c r="B166" s="210"/>
      <c r="C166" s="211"/>
      <c r="D166" s="205" t="s">
        <v>164</v>
      </c>
      <c r="E166" s="212" t="s">
        <v>1</v>
      </c>
      <c r="F166" s="213" t="s">
        <v>178</v>
      </c>
      <c r="G166" s="211"/>
      <c r="H166" s="214">
        <v>3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164</v>
      </c>
      <c r="AU166" s="220" t="s">
        <v>85</v>
      </c>
      <c r="AV166" s="13" t="s">
        <v>85</v>
      </c>
      <c r="AW166" s="13" t="s">
        <v>31</v>
      </c>
      <c r="AX166" s="13" t="s">
        <v>75</v>
      </c>
      <c r="AY166" s="220" t="s">
        <v>154</v>
      </c>
    </row>
    <row r="167" spans="1:51" s="14" customFormat="1" ht="11.25">
      <c r="B167" s="221"/>
      <c r="C167" s="222"/>
      <c r="D167" s="205" t="s">
        <v>164</v>
      </c>
      <c r="E167" s="223" t="s">
        <v>1</v>
      </c>
      <c r="F167" s="224" t="s">
        <v>90</v>
      </c>
      <c r="G167" s="222"/>
      <c r="H167" s="223" t="s">
        <v>1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164</v>
      </c>
      <c r="AU167" s="230" t="s">
        <v>85</v>
      </c>
      <c r="AV167" s="14" t="s">
        <v>83</v>
      </c>
      <c r="AW167" s="14" t="s">
        <v>31</v>
      </c>
      <c r="AX167" s="14" t="s">
        <v>75</v>
      </c>
      <c r="AY167" s="230" t="s">
        <v>154</v>
      </c>
    </row>
    <row r="168" spans="1:51" s="14" customFormat="1" ht="11.25">
      <c r="B168" s="221"/>
      <c r="C168" s="222"/>
      <c r="D168" s="205" t="s">
        <v>164</v>
      </c>
      <c r="E168" s="223" t="s">
        <v>1</v>
      </c>
      <c r="F168" s="224" t="s">
        <v>1089</v>
      </c>
      <c r="G168" s="222"/>
      <c r="H168" s="223" t="s">
        <v>1</v>
      </c>
      <c r="I168" s="225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164</v>
      </c>
      <c r="AU168" s="230" t="s">
        <v>85</v>
      </c>
      <c r="AV168" s="14" t="s">
        <v>83</v>
      </c>
      <c r="AW168" s="14" t="s">
        <v>31</v>
      </c>
      <c r="AX168" s="14" t="s">
        <v>75</v>
      </c>
      <c r="AY168" s="230" t="s">
        <v>154</v>
      </c>
    </row>
    <row r="169" spans="1:51" s="13" customFormat="1" ht="11.25">
      <c r="B169" s="210"/>
      <c r="C169" s="211"/>
      <c r="D169" s="205" t="s">
        <v>164</v>
      </c>
      <c r="E169" s="212" t="s">
        <v>1</v>
      </c>
      <c r="F169" s="213" t="s">
        <v>83</v>
      </c>
      <c r="G169" s="211"/>
      <c r="H169" s="214">
        <v>1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164</v>
      </c>
      <c r="AU169" s="220" t="s">
        <v>85</v>
      </c>
      <c r="AV169" s="13" t="s">
        <v>85</v>
      </c>
      <c r="AW169" s="13" t="s">
        <v>31</v>
      </c>
      <c r="AX169" s="13" t="s">
        <v>75</v>
      </c>
      <c r="AY169" s="220" t="s">
        <v>154</v>
      </c>
    </row>
    <row r="170" spans="1:51" s="14" customFormat="1" ht="11.25">
      <c r="B170" s="221"/>
      <c r="C170" s="222"/>
      <c r="D170" s="205" t="s">
        <v>164</v>
      </c>
      <c r="E170" s="223" t="s">
        <v>1</v>
      </c>
      <c r="F170" s="224" t="s">
        <v>1091</v>
      </c>
      <c r="G170" s="222"/>
      <c r="H170" s="223" t="s">
        <v>1</v>
      </c>
      <c r="I170" s="225"/>
      <c r="J170" s="222"/>
      <c r="K170" s="222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164</v>
      </c>
      <c r="AU170" s="230" t="s">
        <v>85</v>
      </c>
      <c r="AV170" s="14" t="s">
        <v>83</v>
      </c>
      <c r="AW170" s="14" t="s">
        <v>31</v>
      </c>
      <c r="AX170" s="14" t="s">
        <v>75</v>
      </c>
      <c r="AY170" s="230" t="s">
        <v>154</v>
      </c>
    </row>
    <row r="171" spans="1:51" s="13" customFormat="1" ht="11.25">
      <c r="B171" s="210"/>
      <c r="C171" s="211"/>
      <c r="D171" s="205" t="s">
        <v>164</v>
      </c>
      <c r="E171" s="212" t="s">
        <v>1</v>
      </c>
      <c r="F171" s="213" t="s">
        <v>83</v>
      </c>
      <c r="G171" s="211"/>
      <c r="H171" s="214">
        <v>1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164</v>
      </c>
      <c r="AU171" s="220" t="s">
        <v>85</v>
      </c>
      <c r="AV171" s="13" t="s">
        <v>85</v>
      </c>
      <c r="AW171" s="13" t="s">
        <v>31</v>
      </c>
      <c r="AX171" s="13" t="s">
        <v>75</v>
      </c>
      <c r="AY171" s="220" t="s">
        <v>154</v>
      </c>
    </row>
    <row r="172" spans="1:51" s="15" customFormat="1" ht="11.25">
      <c r="B172" s="231"/>
      <c r="C172" s="232"/>
      <c r="D172" s="205" t="s">
        <v>164</v>
      </c>
      <c r="E172" s="233" t="s">
        <v>1</v>
      </c>
      <c r="F172" s="234" t="s">
        <v>171</v>
      </c>
      <c r="G172" s="232"/>
      <c r="H172" s="235">
        <v>16</v>
      </c>
      <c r="I172" s="236"/>
      <c r="J172" s="232"/>
      <c r="K172" s="232"/>
      <c r="L172" s="237"/>
      <c r="M172" s="252"/>
      <c r="N172" s="253"/>
      <c r="O172" s="253"/>
      <c r="P172" s="253"/>
      <c r="Q172" s="253"/>
      <c r="R172" s="253"/>
      <c r="S172" s="253"/>
      <c r="T172" s="254"/>
      <c r="AT172" s="241" t="s">
        <v>164</v>
      </c>
      <c r="AU172" s="241" t="s">
        <v>85</v>
      </c>
      <c r="AV172" s="15" t="s">
        <v>162</v>
      </c>
      <c r="AW172" s="15" t="s">
        <v>31</v>
      </c>
      <c r="AX172" s="15" t="s">
        <v>83</v>
      </c>
      <c r="AY172" s="241" t="s">
        <v>154</v>
      </c>
    </row>
    <row r="173" spans="1:51" s="2" customFormat="1" ht="6.95" customHeight="1">
      <c r="A173" s="34"/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39"/>
      <c r="M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</row>
  </sheetData>
  <sheetProtection algorithmName="SHA-512" hashValue="O7IPhyaAJGKFrHKK9l3eNcpCua5WaIT8nOaA3bBC2v34hrIL6M+a3GDlsFMrf64je0sW/iMtBSmlz6HzSSGPMg==" saltValue="bCfCKoMkriYPjpmq/EC3tb7bCo3QCfnCL09U37TKCWtDsEqexUHifKmaYsjXyJgLcrJHY54MLcFUBubgJ7eHiA==" spinCount="100000" sheet="1" objects="1" scenarios="1" formatColumns="0" formatRows="0" autoFilter="0"/>
  <autoFilter ref="C117:K17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112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1095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ROUND((SUM(BE117:BE148)),  2)</f>
        <v>0</v>
      </c>
      <c r="G33" s="34"/>
      <c r="H33" s="34"/>
      <c r="I33" s="130">
        <v>0.21</v>
      </c>
      <c r="J33" s="129">
        <f>ROUND(((SUM(BE117:BE148))*I33),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ROUND((SUM(BF117:BF148)),  2)</f>
        <v>0</v>
      </c>
      <c r="G34" s="34"/>
      <c r="H34" s="34"/>
      <c r="I34" s="130">
        <v>0.15</v>
      </c>
      <c r="J34" s="129">
        <f>ROUND(((SUM(BF117:BF148))*I34),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ROUND((SUM(BG117:BG148)),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ROUND((SUM(BH117:BH148)),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ROUND((SUM(BI117:BI148)),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10 - Výřez vegetace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J118</f>
        <v>0</v>
      </c>
      <c r="K97" s="154"/>
      <c r="L97" s="158"/>
    </row>
    <row r="98" spans="1:31" s="2" customFormat="1" ht="21.75" hidden="1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hidden="1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139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11" t="str">
        <f>E7</f>
        <v>Oprava trati v úseku Beroun Závodí - Hýskov</v>
      </c>
      <c r="F107" s="312"/>
      <c r="G107" s="312"/>
      <c r="H107" s="312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127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63" t="str">
        <f>E9</f>
        <v>SO 10 - Výřez vegetace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 t="str">
        <f>IF(J12="","",J12)</f>
        <v>19. 7. 2021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>Ing. Aleš Bednář</v>
      </c>
      <c r="G113" s="36"/>
      <c r="H113" s="36"/>
      <c r="I113" s="29" t="s">
        <v>30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29" t="s">
        <v>32</v>
      </c>
      <c r="J114" s="32" t="str">
        <f>E24</f>
        <v>Lukáš Kot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4"/>
      <c r="B116" s="165"/>
      <c r="C116" s="166" t="s">
        <v>140</v>
      </c>
      <c r="D116" s="167" t="s">
        <v>60</v>
      </c>
      <c r="E116" s="167" t="s">
        <v>56</v>
      </c>
      <c r="F116" s="167" t="s">
        <v>57</v>
      </c>
      <c r="G116" s="167" t="s">
        <v>141</v>
      </c>
      <c r="H116" s="167" t="s">
        <v>142</v>
      </c>
      <c r="I116" s="167" t="s">
        <v>143</v>
      </c>
      <c r="J116" s="167" t="s">
        <v>131</v>
      </c>
      <c r="K116" s="168" t="s">
        <v>144</v>
      </c>
      <c r="L116" s="169"/>
      <c r="M116" s="75" t="s">
        <v>1</v>
      </c>
      <c r="N116" s="76" t="s">
        <v>39</v>
      </c>
      <c r="O116" s="76" t="s">
        <v>145</v>
      </c>
      <c r="P116" s="76" t="s">
        <v>146</v>
      </c>
      <c r="Q116" s="76" t="s">
        <v>147</v>
      </c>
      <c r="R116" s="76" t="s">
        <v>148</v>
      </c>
      <c r="S116" s="76" t="s">
        <v>149</v>
      </c>
      <c r="T116" s="77" t="s">
        <v>150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>
      <c r="A117" s="34"/>
      <c r="B117" s="35"/>
      <c r="C117" s="82" t="s">
        <v>151</v>
      </c>
      <c r="D117" s="36"/>
      <c r="E117" s="36"/>
      <c r="F117" s="36"/>
      <c r="G117" s="36"/>
      <c r="H117" s="36"/>
      <c r="I117" s="36"/>
      <c r="J117" s="170">
        <f>BK117</f>
        <v>0</v>
      </c>
      <c r="K117" s="36"/>
      <c r="L117" s="39"/>
      <c r="M117" s="78"/>
      <c r="N117" s="171"/>
      <c r="O117" s="79"/>
      <c r="P117" s="172">
        <f>P118</f>
        <v>0</v>
      </c>
      <c r="Q117" s="79"/>
      <c r="R117" s="172">
        <f>R118</f>
        <v>0</v>
      </c>
      <c r="S117" s="79"/>
      <c r="T117" s="173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74</v>
      </c>
      <c r="AU117" s="17" t="s">
        <v>133</v>
      </c>
      <c r="BK117" s="174">
        <f>BK118</f>
        <v>0</v>
      </c>
    </row>
    <row r="118" spans="1:65" s="12" customFormat="1" ht="25.9" customHeight="1">
      <c r="B118" s="175"/>
      <c r="C118" s="176"/>
      <c r="D118" s="177" t="s">
        <v>74</v>
      </c>
      <c r="E118" s="178" t="s">
        <v>152</v>
      </c>
      <c r="F118" s="178" t="s">
        <v>153</v>
      </c>
      <c r="G118" s="176"/>
      <c r="H118" s="176"/>
      <c r="I118" s="179"/>
      <c r="J118" s="180">
        <f>BK118</f>
        <v>0</v>
      </c>
      <c r="K118" s="176"/>
      <c r="L118" s="181"/>
      <c r="M118" s="182"/>
      <c r="N118" s="183"/>
      <c r="O118" s="183"/>
      <c r="P118" s="184">
        <f>SUM(P119:P148)</f>
        <v>0</v>
      </c>
      <c r="Q118" s="183"/>
      <c r="R118" s="184">
        <f>SUM(R119:R148)</f>
        <v>0</v>
      </c>
      <c r="S118" s="183"/>
      <c r="T118" s="185">
        <f>SUM(T119:T148)</f>
        <v>0</v>
      </c>
      <c r="AR118" s="186" t="s">
        <v>83</v>
      </c>
      <c r="AT118" s="187" t="s">
        <v>74</v>
      </c>
      <c r="AU118" s="187" t="s">
        <v>75</v>
      </c>
      <c r="AY118" s="186" t="s">
        <v>154</v>
      </c>
      <c r="BK118" s="188">
        <f>SUM(BK119:BK148)</f>
        <v>0</v>
      </c>
    </row>
    <row r="119" spans="1:65" s="2" customFormat="1" ht="24.2" customHeight="1">
      <c r="A119" s="34"/>
      <c r="B119" s="35"/>
      <c r="C119" s="242" t="s">
        <v>83</v>
      </c>
      <c r="D119" s="242" t="s">
        <v>239</v>
      </c>
      <c r="E119" s="243" t="s">
        <v>1096</v>
      </c>
      <c r="F119" s="244" t="s">
        <v>1097</v>
      </c>
      <c r="G119" s="245" t="s">
        <v>398</v>
      </c>
      <c r="H119" s="246">
        <v>3060</v>
      </c>
      <c r="I119" s="247"/>
      <c r="J119" s="248">
        <f>ROUND(I119*H119,2)</f>
        <v>0</v>
      </c>
      <c r="K119" s="244" t="s">
        <v>1</v>
      </c>
      <c r="L119" s="39"/>
      <c r="M119" s="249" t="s">
        <v>1</v>
      </c>
      <c r="N119" s="250" t="s">
        <v>40</v>
      </c>
      <c r="O119" s="7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162</v>
      </c>
      <c r="AT119" s="203" t="s">
        <v>239</v>
      </c>
      <c r="AU119" s="203" t="s">
        <v>83</v>
      </c>
      <c r="AY119" s="17" t="s">
        <v>154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17" t="s">
        <v>83</v>
      </c>
      <c r="BK119" s="204">
        <f>ROUND(I119*H119,2)</f>
        <v>0</v>
      </c>
      <c r="BL119" s="17" t="s">
        <v>162</v>
      </c>
      <c r="BM119" s="203" t="s">
        <v>85</v>
      </c>
    </row>
    <row r="120" spans="1:65" s="2" customFormat="1" ht="39">
      <c r="A120" s="34"/>
      <c r="B120" s="35"/>
      <c r="C120" s="36"/>
      <c r="D120" s="205" t="s">
        <v>163</v>
      </c>
      <c r="E120" s="36"/>
      <c r="F120" s="206" t="s">
        <v>1098</v>
      </c>
      <c r="G120" s="36"/>
      <c r="H120" s="36"/>
      <c r="I120" s="207"/>
      <c r="J120" s="36"/>
      <c r="K120" s="36"/>
      <c r="L120" s="39"/>
      <c r="M120" s="208"/>
      <c r="N120" s="209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163</v>
      </c>
      <c r="AU120" s="17" t="s">
        <v>83</v>
      </c>
    </row>
    <row r="121" spans="1:65" s="2" customFormat="1" ht="24.2" customHeight="1">
      <c r="A121" s="34"/>
      <c r="B121" s="35"/>
      <c r="C121" s="242" t="s">
        <v>85</v>
      </c>
      <c r="D121" s="242" t="s">
        <v>239</v>
      </c>
      <c r="E121" s="243" t="s">
        <v>1099</v>
      </c>
      <c r="F121" s="244" t="s">
        <v>1100</v>
      </c>
      <c r="G121" s="245" t="s">
        <v>398</v>
      </c>
      <c r="H121" s="246">
        <v>3060</v>
      </c>
      <c r="I121" s="247"/>
      <c r="J121" s="248">
        <f>ROUND(I121*H121,2)</f>
        <v>0</v>
      </c>
      <c r="K121" s="244" t="s">
        <v>1</v>
      </c>
      <c r="L121" s="39"/>
      <c r="M121" s="249" t="s">
        <v>1</v>
      </c>
      <c r="N121" s="250" t="s">
        <v>40</v>
      </c>
      <c r="O121" s="71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162</v>
      </c>
      <c r="AT121" s="203" t="s">
        <v>239</v>
      </c>
      <c r="AU121" s="203" t="s">
        <v>83</v>
      </c>
      <c r="AY121" s="17" t="s">
        <v>154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83</v>
      </c>
      <c r="BK121" s="204">
        <f>ROUND(I121*H121,2)</f>
        <v>0</v>
      </c>
      <c r="BL121" s="17" t="s">
        <v>162</v>
      </c>
      <c r="BM121" s="203" t="s">
        <v>162</v>
      </c>
    </row>
    <row r="122" spans="1:65" s="2" customFormat="1" ht="19.5">
      <c r="A122" s="34"/>
      <c r="B122" s="35"/>
      <c r="C122" s="36"/>
      <c r="D122" s="205" t="s">
        <v>163</v>
      </c>
      <c r="E122" s="36"/>
      <c r="F122" s="206" t="s">
        <v>1101</v>
      </c>
      <c r="G122" s="36"/>
      <c r="H122" s="36"/>
      <c r="I122" s="207"/>
      <c r="J122" s="36"/>
      <c r="K122" s="36"/>
      <c r="L122" s="39"/>
      <c r="M122" s="208"/>
      <c r="N122" s="209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163</v>
      </c>
      <c r="AU122" s="17" t="s">
        <v>83</v>
      </c>
    </row>
    <row r="123" spans="1:65" s="2" customFormat="1" ht="24.2" customHeight="1">
      <c r="A123" s="34"/>
      <c r="B123" s="35"/>
      <c r="C123" s="242" t="s">
        <v>178</v>
      </c>
      <c r="D123" s="242" t="s">
        <v>239</v>
      </c>
      <c r="E123" s="243" t="s">
        <v>1102</v>
      </c>
      <c r="F123" s="244" t="s">
        <v>1103</v>
      </c>
      <c r="G123" s="245" t="s">
        <v>398</v>
      </c>
      <c r="H123" s="246">
        <v>2750</v>
      </c>
      <c r="I123" s="247"/>
      <c r="J123" s="248">
        <f>ROUND(I123*H123,2)</f>
        <v>0</v>
      </c>
      <c r="K123" s="244" t="s">
        <v>160</v>
      </c>
      <c r="L123" s="39"/>
      <c r="M123" s="249" t="s">
        <v>1</v>
      </c>
      <c r="N123" s="250" t="s">
        <v>40</v>
      </c>
      <c r="O123" s="7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162</v>
      </c>
      <c r="AT123" s="203" t="s">
        <v>239</v>
      </c>
      <c r="AU123" s="203" t="s">
        <v>83</v>
      </c>
      <c r="AY123" s="17" t="s">
        <v>154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7" t="s">
        <v>83</v>
      </c>
      <c r="BK123" s="204">
        <f>ROUND(I123*H123,2)</f>
        <v>0</v>
      </c>
      <c r="BL123" s="17" t="s">
        <v>162</v>
      </c>
      <c r="BM123" s="203" t="s">
        <v>181</v>
      </c>
    </row>
    <row r="124" spans="1:65" s="2" customFormat="1" ht="48.75">
      <c r="A124" s="34"/>
      <c r="B124" s="35"/>
      <c r="C124" s="36"/>
      <c r="D124" s="205" t="s">
        <v>163</v>
      </c>
      <c r="E124" s="36"/>
      <c r="F124" s="206" t="s">
        <v>1104</v>
      </c>
      <c r="G124" s="36"/>
      <c r="H124" s="36"/>
      <c r="I124" s="207"/>
      <c r="J124" s="36"/>
      <c r="K124" s="36"/>
      <c r="L124" s="39"/>
      <c r="M124" s="208"/>
      <c r="N124" s="209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163</v>
      </c>
      <c r="AU124" s="17" t="s">
        <v>83</v>
      </c>
    </row>
    <row r="125" spans="1:65" s="2" customFormat="1" ht="24.2" customHeight="1">
      <c r="A125" s="34"/>
      <c r="B125" s="35"/>
      <c r="C125" s="242" t="s">
        <v>162</v>
      </c>
      <c r="D125" s="242" t="s">
        <v>239</v>
      </c>
      <c r="E125" s="243" t="s">
        <v>1105</v>
      </c>
      <c r="F125" s="244" t="s">
        <v>1106</v>
      </c>
      <c r="G125" s="245" t="s">
        <v>398</v>
      </c>
      <c r="H125" s="246">
        <v>3030</v>
      </c>
      <c r="I125" s="247"/>
      <c r="J125" s="248">
        <f>ROUND(I125*H125,2)</f>
        <v>0</v>
      </c>
      <c r="K125" s="244" t="s">
        <v>160</v>
      </c>
      <c r="L125" s="39"/>
      <c r="M125" s="249" t="s">
        <v>1</v>
      </c>
      <c r="N125" s="250" t="s">
        <v>40</v>
      </c>
      <c r="O125" s="7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162</v>
      </c>
      <c r="AT125" s="203" t="s">
        <v>239</v>
      </c>
      <c r="AU125" s="203" t="s">
        <v>83</v>
      </c>
      <c r="AY125" s="17" t="s">
        <v>154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83</v>
      </c>
      <c r="BK125" s="204">
        <f>ROUND(I125*H125,2)</f>
        <v>0</v>
      </c>
      <c r="BL125" s="17" t="s">
        <v>162</v>
      </c>
      <c r="BM125" s="203" t="s">
        <v>161</v>
      </c>
    </row>
    <row r="126" spans="1:65" s="2" customFormat="1" ht="48.75">
      <c r="A126" s="34"/>
      <c r="B126" s="35"/>
      <c r="C126" s="36"/>
      <c r="D126" s="205" t="s">
        <v>163</v>
      </c>
      <c r="E126" s="36"/>
      <c r="F126" s="206" t="s">
        <v>1107</v>
      </c>
      <c r="G126" s="36"/>
      <c r="H126" s="36"/>
      <c r="I126" s="207"/>
      <c r="J126" s="36"/>
      <c r="K126" s="36"/>
      <c r="L126" s="39"/>
      <c r="M126" s="208"/>
      <c r="N126" s="209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163</v>
      </c>
      <c r="AU126" s="17" t="s">
        <v>83</v>
      </c>
    </row>
    <row r="127" spans="1:65" s="2" customFormat="1" ht="24.2" customHeight="1">
      <c r="A127" s="34"/>
      <c r="B127" s="35"/>
      <c r="C127" s="242" t="s">
        <v>188</v>
      </c>
      <c r="D127" s="242" t="s">
        <v>239</v>
      </c>
      <c r="E127" s="243" t="s">
        <v>1108</v>
      </c>
      <c r="F127" s="244" t="s">
        <v>1109</v>
      </c>
      <c r="G127" s="245" t="s">
        <v>398</v>
      </c>
      <c r="H127" s="246">
        <v>3210</v>
      </c>
      <c r="I127" s="247"/>
      <c r="J127" s="248">
        <f>ROUND(I127*H127,2)</f>
        <v>0</v>
      </c>
      <c r="K127" s="244" t="s">
        <v>160</v>
      </c>
      <c r="L127" s="39"/>
      <c r="M127" s="249" t="s">
        <v>1</v>
      </c>
      <c r="N127" s="250" t="s">
        <v>40</v>
      </c>
      <c r="O127" s="7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162</v>
      </c>
      <c r="AT127" s="203" t="s">
        <v>239</v>
      </c>
      <c r="AU127" s="203" t="s">
        <v>83</v>
      </c>
      <c r="AY127" s="17" t="s">
        <v>154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83</v>
      </c>
      <c r="BK127" s="204">
        <f>ROUND(I127*H127,2)</f>
        <v>0</v>
      </c>
      <c r="BL127" s="17" t="s">
        <v>162</v>
      </c>
      <c r="BM127" s="203" t="s">
        <v>192</v>
      </c>
    </row>
    <row r="128" spans="1:65" s="2" customFormat="1" ht="48.75">
      <c r="A128" s="34"/>
      <c r="B128" s="35"/>
      <c r="C128" s="36"/>
      <c r="D128" s="205" t="s">
        <v>163</v>
      </c>
      <c r="E128" s="36"/>
      <c r="F128" s="206" t="s">
        <v>1110</v>
      </c>
      <c r="G128" s="36"/>
      <c r="H128" s="36"/>
      <c r="I128" s="207"/>
      <c r="J128" s="36"/>
      <c r="K128" s="36"/>
      <c r="L128" s="39"/>
      <c r="M128" s="208"/>
      <c r="N128" s="209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163</v>
      </c>
      <c r="AU128" s="17" t="s">
        <v>83</v>
      </c>
    </row>
    <row r="129" spans="1:65" s="2" customFormat="1" ht="24.2" customHeight="1">
      <c r="A129" s="34"/>
      <c r="B129" s="35"/>
      <c r="C129" s="242" t="s">
        <v>181</v>
      </c>
      <c r="D129" s="242" t="s">
        <v>239</v>
      </c>
      <c r="E129" s="243" t="s">
        <v>1111</v>
      </c>
      <c r="F129" s="244" t="s">
        <v>1112</v>
      </c>
      <c r="G129" s="245" t="s">
        <v>398</v>
      </c>
      <c r="H129" s="246">
        <v>12890</v>
      </c>
      <c r="I129" s="247"/>
      <c r="J129" s="248">
        <f>ROUND(I129*H129,2)</f>
        <v>0</v>
      </c>
      <c r="K129" s="244" t="s">
        <v>160</v>
      </c>
      <c r="L129" s="39"/>
      <c r="M129" s="249" t="s">
        <v>1</v>
      </c>
      <c r="N129" s="250" t="s">
        <v>40</v>
      </c>
      <c r="O129" s="7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162</v>
      </c>
      <c r="AT129" s="203" t="s">
        <v>239</v>
      </c>
      <c r="AU129" s="203" t="s">
        <v>83</v>
      </c>
      <c r="AY129" s="17" t="s">
        <v>154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83</v>
      </c>
      <c r="BK129" s="204">
        <f>ROUND(I129*H129,2)</f>
        <v>0</v>
      </c>
      <c r="BL129" s="17" t="s">
        <v>162</v>
      </c>
      <c r="BM129" s="203" t="s">
        <v>175</v>
      </c>
    </row>
    <row r="130" spans="1:65" s="2" customFormat="1" ht="48.75">
      <c r="A130" s="34"/>
      <c r="B130" s="35"/>
      <c r="C130" s="36"/>
      <c r="D130" s="205" t="s">
        <v>163</v>
      </c>
      <c r="E130" s="36"/>
      <c r="F130" s="206" t="s">
        <v>1113</v>
      </c>
      <c r="G130" s="36"/>
      <c r="H130" s="36"/>
      <c r="I130" s="207"/>
      <c r="J130" s="36"/>
      <c r="K130" s="36"/>
      <c r="L130" s="39"/>
      <c r="M130" s="208"/>
      <c r="N130" s="20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163</v>
      </c>
      <c r="AU130" s="17" t="s">
        <v>83</v>
      </c>
    </row>
    <row r="131" spans="1:65" s="2" customFormat="1" ht="21.75" customHeight="1">
      <c r="A131" s="34"/>
      <c r="B131" s="35"/>
      <c r="C131" s="242" t="s">
        <v>206</v>
      </c>
      <c r="D131" s="242" t="s">
        <v>239</v>
      </c>
      <c r="E131" s="243" t="s">
        <v>1114</v>
      </c>
      <c r="F131" s="244" t="s">
        <v>1115</v>
      </c>
      <c r="G131" s="245" t="s">
        <v>1116</v>
      </c>
      <c r="H131" s="246">
        <v>8</v>
      </c>
      <c r="I131" s="247"/>
      <c r="J131" s="248">
        <f>ROUND(I131*H131,2)</f>
        <v>0</v>
      </c>
      <c r="K131" s="244" t="s">
        <v>160</v>
      </c>
      <c r="L131" s="39"/>
      <c r="M131" s="249" t="s">
        <v>1</v>
      </c>
      <c r="N131" s="250" t="s">
        <v>40</v>
      </c>
      <c r="O131" s="7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162</v>
      </c>
      <c r="AT131" s="203" t="s">
        <v>239</v>
      </c>
      <c r="AU131" s="203" t="s">
        <v>83</v>
      </c>
      <c r="AY131" s="17" t="s">
        <v>154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83</v>
      </c>
      <c r="BK131" s="204">
        <f>ROUND(I131*H131,2)</f>
        <v>0</v>
      </c>
      <c r="BL131" s="17" t="s">
        <v>162</v>
      </c>
      <c r="BM131" s="203" t="s">
        <v>209</v>
      </c>
    </row>
    <row r="132" spans="1:65" s="2" customFormat="1" ht="68.25">
      <c r="A132" s="34"/>
      <c r="B132" s="35"/>
      <c r="C132" s="36"/>
      <c r="D132" s="205" t="s">
        <v>163</v>
      </c>
      <c r="E132" s="36"/>
      <c r="F132" s="206" t="s">
        <v>1117</v>
      </c>
      <c r="G132" s="36"/>
      <c r="H132" s="36"/>
      <c r="I132" s="207"/>
      <c r="J132" s="36"/>
      <c r="K132" s="36"/>
      <c r="L132" s="39"/>
      <c r="M132" s="208"/>
      <c r="N132" s="209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163</v>
      </c>
      <c r="AU132" s="17" t="s">
        <v>83</v>
      </c>
    </row>
    <row r="133" spans="1:65" s="2" customFormat="1" ht="24.2" customHeight="1">
      <c r="A133" s="34"/>
      <c r="B133" s="35"/>
      <c r="C133" s="242" t="s">
        <v>161</v>
      </c>
      <c r="D133" s="242" t="s">
        <v>239</v>
      </c>
      <c r="E133" s="243" t="s">
        <v>1118</v>
      </c>
      <c r="F133" s="244" t="s">
        <v>1119</v>
      </c>
      <c r="G133" s="245" t="s">
        <v>159</v>
      </c>
      <c r="H133" s="246">
        <v>294</v>
      </c>
      <c r="I133" s="247"/>
      <c r="J133" s="248">
        <f>ROUND(I133*H133,2)</f>
        <v>0</v>
      </c>
      <c r="K133" s="244" t="s">
        <v>160</v>
      </c>
      <c r="L133" s="39"/>
      <c r="M133" s="249" t="s">
        <v>1</v>
      </c>
      <c r="N133" s="250" t="s">
        <v>40</v>
      </c>
      <c r="O133" s="7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162</v>
      </c>
      <c r="AT133" s="203" t="s">
        <v>239</v>
      </c>
      <c r="AU133" s="203" t="s">
        <v>83</v>
      </c>
      <c r="AY133" s="17" t="s">
        <v>154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83</v>
      </c>
      <c r="BK133" s="204">
        <f>ROUND(I133*H133,2)</f>
        <v>0</v>
      </c>
      <c r="BL133" s="17" t="s">
        <v>162</v>
      </c>
      <c r="BM133" s="203" t="s">
        <v>218</v>
      </c>
    </row>
    <row r="134" spans="1:65" s="2" customFormat="1" ht="68.25">
      <c r="A134" s="34"/>
      <c r="B134" s="35"/>
      <c r="C134" s="36"/>
      <c r="D134" s="205" t="s">
        <v>163</v>
      </c>
      <c r="E134" s="36"/>
      <c r="F134" s="206" t="s">
        <v>1120</v>
      </c>
      <c r="G134" s="36"/>
      <c r="H134" s="36"/>
      <c r="I134" s="207"/>
      <c r="J134" s="36"/>
      <c r="K134" s="36"/>
      <c r="L134" s="39"/>
      <c r="M134" s="208"/>
      <c r="N134" s="209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163</v>
      </c>
      <c r="AU134" s="17" t="s">
        <v>83</v>
      </c>
    </row>
    <row r="135" spans="1:65" s="2" customFormat="1" ht="24.2" customHeight="1">
      <c r="A135" s="34"/>
      <c r="B135" s="35"/>
      <c r="C135" s="242" t="s">
        <v>177</v>
      </c>
      <c r="D135" s="242" t="s">
        <v>239</v>
      </c>
      <c r="E135" s="243" t="s">
        <v>1121</v>
      </c>
      <c r="F135" s="244" t="s">
        <v>1122</v>
      </c>
      <c r="G135" s="245" t="s">
        <v>159</v>
      </c>
      <c r="H135" s="246">
        <v>31</v>
      </c>
      <c r="I135" s="247"/>
      <c r="J135" s="248">
        <f>ROUND(I135*H135,2)</f>
        <v>0</v>
      </c>
      <c r="K135" s="244" t="s">
        <v>160</v>
      </c>
      <c r="L135" s="39"/>
      <c r="M135" s="249" t="s">
        <v>1</v>
      </c>
      <c r="N135" s="250" t="s">
        <v>40</v>
      </c>
      <c r="O135" s="7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162</v>
      </c>
      <c r="AT135" s="203" t="s">
        <v>239</v>
      </c>
      <c r="AU135" s="203" t="s">
        <v>83</v>
      </c>
      <c r="AY135" s="17" t="s">
        <v>154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83</v>
      </c>
      <c r="BK135" s="204">
        <f>ROUND(I135*H135,2)</f>
        <v>0</v>
      </c>
      <c r="BL135" s="17" t="s">
        <v>162</v>
      </c>
      <c r="BM135" s="203" t="s">
        <v>223</v>
      </c>
    </row>
    <row r="136" spans="1:65" s="2" customFormat="1" ht="68.25">
      <c r="A136" s="34"/>
      <c r="B136" s="35"/>
      <c r="C136" s="36"/>
      <c r="D136" s="205" t="s">
        <v>163</v>
      </c>
      <c r="E136" s="36"/>
      <c r="F136" s="206" t="s">
        <v>1123</v>
      </c>
      <c r="G136" s="36"/>
      <c r="H136" s="36"/>
      <c r="I136" s="207"/>
      <c r="J136" s="36"/>
      <c r="K136" s="36"/>
      <c r="L136" s="39"/>
      <c r="M136" s="208"/>
      <c r="N136" s="209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163</v>
      </c>
      <c r="AU136" s="17" t="s">
        <v>83</v>
      </c>
    </row>
    <row r="137" spans="1:65" s="2" customFormat="1" ht="24.2" customHeight="1">
      <c r="A137" s="34"/>
      <c r="B137" s="35"/>
      <c r="C137" s="242" t="s">
        <v>192</v>
      </c>
      <c r="D137" s="242" t="s">
        <v>239</v>
      </c>
      <c r="E137" s="243" t="s">
        <v>1124</v>
      </c>
      <c r="F137" s="244" t="s">
        <v>1125</v>
      </c>
      <c r="G137" s="245" t="s">
        <v>159</v>
      </c>
      <c r="H137" s="246">
        <v>7</v>
      </c>
      <c r="I137" s="247"/>
      <c r="J137" s="248">
        <f>ROUND(I137*H137,2)</f>
        <v>0</v>
      </c>
      <c r="K137" s="244" t="s">
        <v>160</v>
      </c>
      <c r="L137" s="39"/>
      <c r="M137" s="249" t="s">
        <v>1</v>
      </c>
      <c r="N137" s="250" t="s">
        <v>40</v>
      </c>
      <c r="O137" s="7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162</v>
      </c>
      <c r="AT137" s="203" t="s">
        <v>239</v>
      </c>
      <c r="AU137" s="203" t="s">
        <v>83</v>
      </c>
      <c r="AY137" s="17" t="s">
        <v>154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83</v>
      </c>
      <c r="BK137" s="204">
        <f>ROUND(I137*H137,2)</f>
        <v>0</v>
      </c>
      <c r="BL137" s="17" t="s">
        <v>162</v>
      </c>
      <c r="BM137" s="203" t="s">
        <v>232</v>
      </c>
    </row>
    <row r="138" spans="1:65" s="2" customFormat="1" ht="68.25">
      <c r="A138" s="34"/>
      <c r="B138" s="35"/>
      <c r="C138" s="36"/>
      <c r="D138" s="205" t="s">
        <v>163</v>
      </c>
      <c r="E138" s="36"/>
      <c r="F138" s="206" t="s">
        <v>1126</v>
      </c>
      <c r="G138" s="36"/>
      <c r="H138" s="36"/>
      <c r="I138" s="207"/>
      <c r="J138" s="36"/>
      <c r="K138" s="36"/>
      <c r="L138" s="39"/>
      <c r="M138" s="208"/>
      <c r="N138" s="209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163</v>
      </c>
      <c r="AU138" s="17" t="s">
        <v>83</v>
      </c>
    </row>
    <row r="139" spans="1:65" s="2" customFormat="1" ht="24.2" customHeight="1">
      <c r="A139" s="34"/>
      <c r="B139" s="35"/>
      <c r="C139" s="242" t="s">
        <v>238</v>
      </c>
      <c r="D139" s="242" t="s">
        <v>239</v>
      </c>
      <c r="E139" s="243" t="s">
        <v>1127</v>
      </c>
      <c r="F139" s="244" t="s">
        <v>1128</v>
      </c>
      <c r="G139" s="245" t="s">
        <v>159</v>
      </c>
      <c r="H139" s="246">
        <v>768</v>
      </c>
      <c r="I139" s="247"/>
      <c r="J139" s="248">
        <f>ROUND(I139*H139,2)</f>
        <v>0</v>
      </c>
      <c r="K139" s="244" t="s">
        <v>160</v>
      </c>
      <c r="L139" s="39"/>
      <c r="M139" s="249" t="s">
        <v>1</v>
      </c>
      <c r="N139" s="250" t="s">
        <v>40</v>
      </c>
      <c r="O139" s="7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162</v>
      </c>
      <c r="AT139" s="203" t="s">
        <v>239</v>
      </c>
      <c r="AU139" s="203" t="s">
        <v>83</v>
      </c>
      <c r="AY139" s="17" t="s">
        <v>154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83</v>
      </c>
      <c r="BK139" s="204">
        <f>ROUND(I139*H139,2)</f>
        <v>0</v>
      </c>
      <c r="BL139" s="17" t="s">
        <v>162</v>
      </c>
      <c r="BM139" s="203" t="s">
        <v>242</v>
      </c>
    </row>
    <row r="140" spans="1:65" s="2" customFormat="1" ht="68.25">
      <c r="A140" s="34"/>
      <c r="B140" s="35"/>
      <c r="C140" s="36"/>
      <c r="D140" s="205" t="s">
        <v>163</v>
      </c>
      <c r="E140" s="36"/>
      <c r="F140" s="206" t="s">
        <v>1129</v>
      </c>
      <c r="G140" s="36"/>
      <c r="H140" s="36"/>
      <c r="I140" s="207"/>
      <c r="J140" s="36"/>
      <c r="K140" s="36"/>
      <c r="L140" s="39"/>
      <c r="M140" s="208"/>
      <c r="N140" s="20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163</v>
      </c>
      <c r="AU140" s="17" t="s">
        <v>83</v>
      </c>
    </row>
    <row r="141" spans="1:65" s="2" customFormat="1" ht="24.2" customHeight="1">
      <c r="A141" s="34"/>
      <c r="B141" s="35"/>
      <c r="C141" s="242" t="s">
        <v>175</v>
      </c>
      <c r="D141" s="242" t="s">
        <v>239</v>
      </c>
      <c r="E141" s="243" t="s">
        <v>1130</v>
      </c>
      <c r="F141" s="244" t="s">
        <v>1131</v>
      </c>
      <c r="G141" s="245" t="s">
        <v>159</v>
      </c>
      <c r="H141" s="246">
        <v>324</v>
      </c>
      <c r="I141" s="247"/>
      <c r="J141" s="248">
        <f>ROUND(I141*H141,2)</f>
        <v>0</v>
      </c>
      <c r="K141" s="244" t="s">
        <v>160</v>
      </c>
      <c r="L141" s="39"/>
      <c r="M141" s="249" t="s">
        <v>1</v>
      </c>
      <c r="N141" s="250" t="s">
        <v>40</v>
      </c>
      <c r="O141" s="7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162</v>
      </c>
      <c r="AT141" s="203" t="s">
        <v>239</v>
      </c>
      <c r="AU141" s="203" t="s">
        <v>83</v>
      </c>
      <c r="AY141" s="17" t="s">
        <v>154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83</v>
      </c>
      <c r="BK141" s="204">
        <f>ROUND(I141*H141,2)</f>
        <v>0</v>
      </c>
      <c r="BL141" s="17" t="s">
        <v>162</v>
      </c>
      <c r="BM141" s="203" t="s">
        <v>244</v>
      </c>
    </row>
    <row r="142" spans="1:65" s="2" customFormat="1" ht="68.25">
      <c r="A142" s="34"/>
      <c r="B142" s="35"/>
      <c r="C142" s="36"/>
      <c r="D142" s="205" t="s">
        <v>163</v>
      </c>
      <c r="E142" s="36"/>
      <c r="F142" s="206" t="s">
        <v>1132</v>
      </c>
      <c r="G142" s="36"/>
      <c r="H142" s="36"/>
      <c r="I142" s="207"/>
      <c r="J142" s="36"/>
      <c r="K142" s="36"/>
      <c r="L142" s="39"/>
      <c r="M142" s="208"/>
      <c r="N142" s="20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83</v>
      </c>
    </row>
    <row r="143" spans="1:65" s="2" customFormat="1" ht="24.2" customHeight="1">
      <c r="A143" s="34"/>
      <c r="B143" s="35"/>
      <c r="C143" s="242" t="s">
        <v>249</v>
      </c>
      <c r="D143" s="242" t="s">
        <v>239</v>
      </c>
      <c r="E143" s="243" t="s">
        <v>1133</v>
      </c>
      <c r="F143" s="244" t="s">
        <v>1134</v>
      </c>
      <c r="G143" s="245" t="s">
        <v>159</v>
      </c>
      <c r="H143" s="246">
        <v>140</v>
      </c>
      <c r="I143" s="247"/>
      <c r="J143" s="248">
        <f>ROUND(I143*H143,2)</f>
        <v>0</v>
      </c>
      <c r="K143" s="244" t="s">
        <v>160</v>
      </c>
      <c r="L143" s="39"/>
      <c r="M143" s="249" t="s">
        <v>1</v>
      </c>
      <c r="N143" s="250" t="s">
        <v>40</v>
      </c>
      <c r="O143" s="7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162</v>
      </c>
      <c r="AT143" s="203" t="s">
        <v>239</v>
      </c>
      <c r="AU143" s="203" t="s">
        <v>83</v>
      </c>
      <c r="AY143" s="17" t="s">
        <v>154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83</v>
      </c>
      <c r="BK143" s="204">
        <f>ROUND(I143*H143,2)</f>
        <v>0</v>
      </c>
      <c r="BL143" s="17" t="s">
        <v>162</v>
      </c>
      <c r="BM143" s="203" t="s">
        <v>252</v>
      </c>
    </row>
    <row r="144" spans="1:65" s="2" customFormat="1" ht="68.25">
      <c r="A144" s="34"/>
      <c r="B144" s="35"/>
      <c r="C144" s="36"/>
      <c r="D144" s="205" t="s">
        <v>163</v>
      </c>
      <c r="E144" s="36"/>
      <c r="F144" s="206" t="s">
        <v>1135</v>
      </c>
      <c r="G144" s="36"/>
      <c r="H144" s="36"/>
      <c r="I144" s="207"/>
      <c r="J144" s="36"/>
      <c r="K144" s="36"/>
      <c r="L144" s="39"/>
      <c r="M144" s="208"/>
      <c r="N144" s="20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163</v>
      </c>
      <c r="AU144" s="17" t="s">
        <v>83</v>
      </c>
    </row>
    <row r="145" spans="1:65" s="2" customFormat="1" ht="33" customHeight="1">
      <c r="A145" s="34"/>
      <c r="B145" s="35"/>
      <c r="C145" s="242" t="s">
        <v>209</v>
      </c>
      <c r="D145" s="242" t="s">
        <v>239</v>
      </c>
      <c r="E145" s="243" t="s">
        <v>1136</v>
      </c>
      <c r="F145" s="244" t="s">
        <v>1137</v>
      </c>
      <c r="G145" s="245" t="s">
        <v>159</v>
      </c>
      <c r="H145" s="246">
        <v>24</v>
      </c>
      <c r="I145" s="247"/>
      <c r="J145" s="248">
        <f>ROUND(I145*H145,2)</f>
        <v>0</v>
      </c>
      <c r="K145" s="244" t="s">
        <v>160</v>
      </c>
      <c r="L145" s="39"/>
      <c r="M145" s="249" t="s">
        <v>1</v>
      </c>
      <c r="N145" s="250" t="s">
        <v>40</v>
      </c>
      <c r="O145" s="7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162</v>
      </c>
      <c r="AT145" s="203" t="s">
        <v>239</v>
      </c>
      <c r="AU145" s="203" t="s">
        <v>83</v>
      </c>
      <c r="AY145" s="17" t="s">
        <v>154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83</v>
      </c>
      <c r="BK145" s="204">
        <f>ROUND(I145*H145,2)</f>
        <v>0</v>
      </c>
      <c r="BL145" s="17" t="s">
        <v>162</v>
      </c>
      <c r="BM145" s="203" t="s">
        <v>261</v>
      </c>
    </row>
    <row r="146" spans="1:65" s="2" customFormat="1" ht="68.25">
      <c r="A146" s="34"/>
      <c r="B146" s="35"/>
      <c r="C146" s="36"/>
      <c r="D146" s="205" t="s">
        <v>163</v>
      </c>
      <c r="E146" s="36"/>
      <c r="F146" s="206" t="s">
        <v>1138</v>
      </c>
      <c r="G146" s="36"/>
      <c r="H146" s="36"/>
      <c r="I146" s="207"/>
      <c r="J146" s="36"/>
      <c r="K146" s="36"/>
      <c r="L146" s="39"/>
      <c r="M146" s="208"/>
      <c r="N146" s="20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163</v>
      </c>
      <c r="AU146" s="17" t="s">
        <v>83</v>
      </c>
    </row>
    <row r="147" spans="1:65" s="2" customFormat="1" ht="33" customHeight="1">
      <c r="A147" s="34"/>
      <c r="B147" s="35"/>
      <c r="C147" s="242" t="s">
        <v>8</v>
      </c>
      <c r="D147" s="242" t="s">
        <v>239</v>
      </c>
      <c r="E147" s="243" t="s">
        <v>1139</v>
      </c>
      <c r="F147" s="244" t="s">
        <v>1140</v>
      </c>
      <c r="G147" s="245" t="s">
        <v>159</v>
      </c>
      <c r="H147" s="246">
        <v>11</v>
      </c>
      <c r="I147" s="247"/>
      <c r="J147" s="248">
        <f>ROUND(I147*H147,2)</f>
        <v>0</v>
      </c>
      <c r="K147" s="244" t="s">
        <v>160</v>
      </c>
      <c r="L147" s="39"/>
      <c r="M147" s="249" t="s">
        <v>1</v>
      </c>
      <c r="N147" s="250" t="s">
        <v>40</v>
      </c>
      <c r="O147" s="7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162</v>
      </c>
      <c r="AT147" s="203" t="s">
        <v>239</v>
      </c>
      <c r="AU147" s="203" t="s">
        <v>83</v>
      </c>
      <c r="AY147" s="17" t="s">
        <v>154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83</v>
      </c>
      <c r="BK147" s="204">
        <f>ROUND(I147*H147,2)</f>
        <v>0</v>
      </c>
      <c r="BL147" s="17" t="s">
        <v>162</v>
      </c>
      <c r="BM147" s="203" t="s">
        <v>270</v>
      </c>
    </row>
    <row r="148" spans="1:65" s="2" customFormat="1" ht="68.25">
      <c r="A148" s="34"/>
      <c r="B148" s="35"/>
      <c r="C148" s="36"/>
      <c r="D148" s="205" t="s">
        <v>163</v>
      </c>
      <c r="E148" s="36"/>
      <c r="F148" s="206" t="s">
        <v>1141</v>
      </c>
      <c r="G148" s="36"/>
      <c r="H148" s="36"/>
      <c r="I148" s="207"/>
      <c r="J148" s="36"/>
      <c r="K148" s="36"/>
      <c r="L148" s="39"/>
      <c r="M148" s="255"/>
      <c r="N148" s="256"/>
      <c r="O148" s="257"/>
      <c r="P148" s="257"/>
      <c r="Q148" s="257"/>
      <c r="R148" s="257"/>
      <c r="S148" s="257"/>
      <c r="T148" s="25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163</v>
      </c>
      <c r="AU148" s="17" t="s">
        <v>83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4q1lYfX/kTSmwahQcrDs5L+nKMXiyZkwB9BVwxkYYLCEOzNe9F2NX6HcUc/AHkQq0bD4dR+jqanIF2wxoT812w==" saltValue="s6ZtgJg9gWNBh4DkSjVSFD81DvrsQWsGxb5ijvPXjSV5VQVnkEHIiQd4MzqNCK2kij3QJouxIFsaXiGzxUoRCA==" spinCount="100000" sheet="1" objects="1" scenarios="1" formatColumns="0" formatRows="0" autoFilter="0"/>
  <autoFilter ref="C116:K14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topLeftCell="A10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115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1142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ROUND((SUM(BE117:BE176)),  2)</f>
        <v>0</v>
      </c>
      <c r="G33" s="34"/>
      <c r="H33" s="34"/>
      <c r="I33" s="130">
        <v>0.21</v>
      </c>
      <c r="J33" s="129">
        <f>ROUND(((SUM(BE117:BE176))*I33),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ROUND((SUM(BF117:BF176)),  2)</f>
        <v>0</v>
      </c>
      <c r="G34" s="34"/>
      <c r="H34" s="34"/>
      <c r="I34" s="130">
        <v>0.15</v>
      </c>
      <c r="J34" s="129">
        <f>ROUND(((SUM(BF117:BF176))*I34),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ROUND((SUM(BG117:BG176)),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ROUND((SUM(BH117:BH176)),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ROUND((SUM(BI117:BI176)),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11 - VRN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1143</v>
      </c>
      <c r="E97" s="156"/>
      <c r="F97" s="156"/>
      <c r="G97" s="156"/>
      <c r="H97" s="156"/>
      <c r="I97" s="156"/>
      <c r="J97" s="157">
        <f>J118</f>
        <v>0</v>
      </c>
      <c r="K97" s="154"/>
      <c r="L97" s="158"/>
    </row>
    <row r="98" spans="1:31" s="2" customFormat="1" ht="21.75" hidden="1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hidden="1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139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11" t="str">
        <f>E7</f>
        <v>Oprava trati v úseku Beroun Závodí - Hýskov</v>
      </c>
      <c r="F107" s="312"/>
      <c r="G107" s="312"/>
      <c r="H107" s="312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127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63" t="str">
        <f>E9</f>
        <v>SO 11 - VRN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 t="str">
        <f>IF(J12="","",J12)</f>
        <v>19. 7. 2021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>Ing. Aleš Bednář</v>
      </c>
      <c r="G113" s="36"/>
      <c r="H113" s="36"/>
      <c r="I113" s="29" t="s">
        <v>30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29" t="s">
        <v>32</v>
      </c>
      <c r="J114" s="32" t="str">
        <f>E24</f>
        <v>Lukáš Kot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4"/>
      <c r="B116" s="165"/>
      <c r="C116" s="166" t="s">
        <v>140</v>
      </c>
      <c r="D116" s="167" t="s">
        <v>60</v>
      </c>
      <c r="E116" s="167" t="s">
        <v>56</v>
      </c>
      <c r="F116" s="167" t="s">
        <v>57</v>
      </c>
      <c r="G116" s="167" t="s">
        <v>141</v>
      </c>
      <c r="H116" s="167" t="s">
        <v>142</v>
      </c>
      <c r="I116" s="167" t="s">
        <v>143</v>
      </c>
      <c r="J116" s="167" t="s">
        <v>131</v>
      </c>
      <c r="K116" s="168" t="s">
        <v>144</v>
      </c>
      <c r="L116" s="169"/>
      <c r="M116" s="75" t="s">
        <v>1</v>
      </c>
      <c r="N116" s="76" t="s">
        <v>39</v>
      </c>
      <c r="O116" s="76" t="s">
        <v>145</v>
      </c>
      <c r="P116" s="76" t="s">
        <v>146</v>
      </c>
      <c r="Q116" s="76" t="s">
        <v>147</v>
      </c>
      <c r="R116" s="76" t="s">
        <v>148</v>
      </c>
      <c r="S116" s="76" t="s">
        <v>149</v>
      </c>
      <c r="T116" s="77" t="s">
        <v>150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>
      <c r="A117" s="34"/>
      <c r="B117" s="35"/>
      <c r="C117" s="82" t="s">
        <v>151</v>
      </c>
      <c r="D117" s="36"/>
      <c r="E117" s="36"/>
      <c r="F117" s="36"/>
      <c r="G117" s="36"/>
      <c r="H117" s="36"/>
      <c r="I117" s="36"/>
      <c r="J117" s="170">
        <f>BK117</f>
        <v>0</v>
      </c>
      <c r="K117" s="36"/>
      <c r="L117" s="39"/>
      <c r="M117" s="78"/>
      <c r="N117" s="171"/>
      <c r="O117" s="79"/>
      <c r="P117" s="172">
        <f>P118</f>
        <v>0</v>
      </c>
      <c r="Q117" s="79"/>
      <c r="R117" s="172">
        <f>R118</f>
        <v>0</v>
      </c>
      <c r="S117" s="79"/>
      <c r="T117" s="173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74</v>
      </c>
      <c r="AU117" s="17" t="s">
        <v>133</v>
      </c>
      <c r="BK117" s="174">
        <f>BK118</f>
        <v>0</v>
      </c>
    </row>
    <row r="118" spans="1:65" s="12" customFormat="1" ht="25.9" customHeight="1">
      <c r="B118" s="175"/>
      <c r="C118" s="176"/>
      <c r="D118" s="177" t="s">
        <v>74</v>
      </c>
      <c r="E118" s="178" t="s">
        <v>114</v>
      </c>
      <c r="F118" s="178" t="s">
        <v>959</v>
      </c>
      <c r="G118" s="176"/>
      <c r="H118" s="176"/>
      <c r="I118" s="179"/>
      <c r="J118" s="180">
        <f>BK118</f>
        <v>0</v>
      </c>
      <c r="K118" s="176"/>
      <c r="L118" s="181"/>
      <c r="M118" s="182"/>
      <c r="N118" s="183"/>
      <c r="O118" s="183"/>
      <c r="P118" s="184">
        <f>SUM(P119:P176)</f>
        <v>0</v>
      </c>
      <c r="Q118" s="183"/>
      <c r="R118" s="184">
        <f>SUM(R119:R176)</f>
        <v>0</v>
      </c>
      <c r="S118" s="183"/>
      <c r="T118" s="185">
        <f>SUM(T119:T176)</f>
        <v>0</v>
      </c>
      <c r="AR118" s="186" t="s">
        <v>188</v>
      </c>
      <c r="AT118" s="187" t="s">
        <v>74</v>
      </c>
      <c r="AU118" s="187" t="s">
        <v>75</v>
      </c>
      <c r="AY118" s="186" t="s">
        <v>154</v>
      </c>
      <c r="BK118" s="188">
        <f>SUM(BK119:BK176)</f>
        <v>0</v>
      </c>
    </row>
    <row r="119" spans="1:65" s="2" customFormat="1" ht="24.2" customHeight="1">
      <c r="A119" s="34"/>
      <c r="B119" s="35"/>
      <c r="C119" s="242" t="s">
        <v>83</v>
      </c>
      <c r="D119" s="242" t="s">
        <v>239</v>
      </c>
      <c r="E119" s="243" t="s">
        <v>1144</v>
      </c>
      <c r="F119" s="244" t="s">
        <v>1145</v>
      </c>
      <c r="G119" s="245" t="s">
        <v>159</v>
      </c>
      <c r="H119" s="246">
        <v>4</v>
      </c>
      <c r="I119" s="247"/>
      <c r="J119" s="248">
        <f>ROUND(I119*H119,2)</f>
        <v>0</v>
      </c>
      <c r="K119" s="244" t="s">
        <v>160</v>
      </c>
      <c r="L119" s="39"/>
      <c r="M119" s="249" t="s">
        <v>1</v>
      </c>
      <c r="N119" s="250" t="s">
        <v>40</v>
      </c>
      <c r="O119" s="7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162</v>
      </c>
      <c r="AT119" s="203" t="s">
        <v>239</v>
      </c>
      <c r="AU119" s="203" t="s">
        <v>83</v>
      </c>
      <c r="AY119" s="17" t="s">
        <v>154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17" t="s">
        <v>83</v>
      </c>
      <c r="BK119" s="204">
        <f>ROUND(I119*H119,2)</f>
        <v>0</v>
      </c>
      <c r="BL119" s="17" t="s">
        <v>162</v>
      </c>
      <c r="BM119" s="203" t="s">
        <v>85</v>
      </c>
    </row>
    <row r="120" spans="1:65" s="2" customFormat="1" ht="19.5">
      <c r="A120" s="34"/>
      <c r="B120" s="35"/>
      <c r="C120" s="36"/>
      <c r="D120" s="205" t="s">
        <v>163</v>
      </c>
      <c r="E120" s="36"/>
      <c r="F120" s="206" t="s">
        <v>1145</v>
      </c>
      <c r="G120" s="36"/>
      <c r="H120" s="36"/>
      <c r="I120" s="207"/>
      <c r="J120" s="36"/>
      <c r="K120" s="36"/>
      <c r="L120" s="39"/>
      <c r="M120" s="208"/>
      <c r="N120" s="209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163</v>
      </c>
      <c r="AU120" s="17" t="s">
        <v>83</v>
      </c>
    </row>
    <row r="121" spans="1:65" s="14" customFormat="1" ht="11.25">
      <c r="B121" s="221"/>
      <c r="C121" s="222"/>
      <c r="D121" s="205" t="s">
        <v>164</v>
      </c>
      <c r="E121" s="223" t="s">
        <v>1</v>
      </c>
      <c r="F121" s="224" t="s">
        <v>80</v>
      </c>
      <c r="G121" s="222"/>
      <c r="H121" s="223" t="s">
        <v>1</v>
      </c>
      <c r="I121" s="225"/>
      <c r="J121" s="222"/>
      <c r="K121" s="222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164</v>
      </c>
      <c r="AU121" s="230" t="s">
        <v>83</v>
      </c>
      <c r="AV121" s="14" t="s">
        <v>83</v>
      </c>
      <c r="AW121" s="14" t="s">
        <v>31</v>
      </c>
      <c r="AX121" s="14" t="s">
        <v>75</v>
      </c>
      <c r="AY121" s="230" t="s">
        <v>154</v>
      </c>
    </row>
    <row r="122" spans="1:65" s="13" customFormat="1" ht="11.25">
      <c r="B122" s="210"/>
      <c r="C122" s="211"/>
      <c r="D122" s="205" t="s">
        <v>164</v>
      </c>
      <c r="E122" s="212" t="s">
        <v>1</v>
      </c>
      <c r="F122" s="213" t="s">
        <v>85</v>
      </c>
      <c r="G122" s="211"/>
      <c r="H122" s="214">
        <v>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164</v>
      </c>
      <c r="AU122" s="220" t="s">
        <v>83</v>
      </c>
      <c r="AV122" s="13" t="s">
        <v>85</v>
      </c>
      <c r="AW122" s="13" t="s">
        <v>31</v>
      </c>
      <c r="AX122" s="13" t="s">
        <v>75</v>
      </c>
      <c r="AY122" s="220" t="s">
        <v>154</v>
      </c>
    </row>
    <row r="123" spans="1:65" s="14" customFormat="1" ht="11.25">
      <c r="B123" s="221"/>
      <c r="C123" s="222"/>
      <c r="D123" s="205" t="s">
        <v>164</v>
      </c>
      <c r="E123" s="223" t="s">
        <v>1</v>
      </c>
      <c r="F123" s="224" t="s">
        <v>86</v>
      </c>
      <c r="G123" s="222"/>
      <c r="H123" s="223" t="s">
        <v>1</v>
      </c>
      <c r="I123" s="225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164</v>
      </c>
      <c r="AU123" s="230" t="s">
        <v>83</v>
      </c>
      <c r="AV123" s="14" t="s">
        <v>83</v>
      </c>
      <c r="AW123" s="14" t="s">
        <v>31</v>
      </c>
      <c r="AX123" s="14" t="s">
        <v>75</v>
      </c>
      <c r="AY123" s="230" t="s">
        <v>154</v>
      </c>
    </row>
    <row r="124" spans="1:65" s="13" customFormat="1" ht="11.25">
      <c r="B124" s="210"/>
      <c r="C124" s="211"/>
      <c r="D124" s="205" t="s">
        <v>164</v>
      </c>
      <c r="E124" s="212" t="s">
        <v>1</v>
      </c>
      <c r="F124" s="213" t="s">
        <v>83</v>
      </c>
      <c r="G124" s="211"/>
      <c r="H124" s="214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164</v>
      </c>
      <c r="AU124" s="220" t="s">
        <v>83</v>
      </c>
      <c r="AV124" s="13" t="s">
        <v>85</v>
      </c>
      <c r="AW124" s="13" t="s">
        <v>31</v>
      </c>
      <c r="AX124" s="13" t="s">
        <v>75</v>
      </c>
      <c r="AY124" s="220" t="s">
        <v>154</v>
      </c>
    </row>
    <row r="125" spans="1:65" s="14" customFormat="1" ht="11.25">
      <c r="B125" s="221"/>
      <c r="C125" s="222"/>
      <c r="D125" s="205" t="s">
        <v>164</v>
      </c>
      <c r="E125" s="223" t="s">
        <v>1</v>
      </c>
      <c r="F125" s="224" t="s">
        <v>89</v>
      </c>
      <c r="G125" s="222"/>
      <c r="H125" s="223" t="s">
        <v>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164</v>
      </c>
      <c r="AU125" s="230" t="s">
        <v>83</v>
      </c>
      <c r="AV125" s="14" t="s">
        <v>83</v>
      </c>
      <c r="AW125" s="14" t="s">
        <v>31</v>
      </c>
      <c r="AX125" s="14" t="s">
        <v>75</v>
      </c>
      <c r="AY125" s="230" t="s">
        <v>154</v>
      </c>
    </row>
    <row r="126" spans="1:65" s="13" customFormat="1" ht="11.25">
      <c r="B126" s="210"/>
      <c r="C126" s="211"/>
      <c r="D126" s="205" t="s">
        <v>164</v>
      </c>
      <c r="E126" s="212" t="s">
        <v>1</v>
      </c>
      <c r="F126" s="213" t="s">
        <v>83</v>
      </c>
      <c r="G126" s="211"/>
      <c r="H126" s="214">
        <v>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164</v>
      </c>
      <c r="AU126" s="220" t="s">
        <v>83</v>
      </c>
      <c r="AV126" s="13" t="s">
        <v>85</v>
      </c>
      <c r="AW126" s="13" t="s">
        <v>31</v>
      </c>
      <c r="AX126" s="13" t="s">
        <v>75</v>
      </c>
      <c r="AY126" s="220" t="s">
        <v>154</v>
      </c>
    </row>
    <row r="127" spans="1:65" s="15" customFormat="1" ht="11.25">
      <c r="B127" s="231"/>
      <c r="C127" s="232"/>
      <c r="D127" s="205" t="s">
        <v>164</v>
      </c>
      <c r="E127" s="233" t="s">
        <v>1</v>
      </c>
      <c r="F127" s="234" t="s">
        <v>171</v>
      </c>
      <c r="G127" s="232"/>
      <c r="H127" s="235">
        <v>4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164</v>
      </c>
      <c r="AU127" s="241" t="s">
        <v>83</v>
      </c>
      <c r="AV127" s="15" t="s">
        <v>162</v>
      </c>
      <c r="AW127" s="15" t="s">
        <v>31</v>
      </c>
      <c r="AX127" s="15" t="s">
        <v>83</v>
      </c>
      <c r="AY127" s="241" t="s">
        <v>154</v>
      </c>
    </row>
    <row r="128" spans="1:65" s="2" customFormat="1" ht="21.75" customHeight="1">
      <c r="A128" s="34"/>
      <c r="B128" s="35"/>
      <c r="C128" s="242" t="s">
        <v>85</v>
      </c>
      <c r="D128" s="242" t="s">
        <v>239</v>
      </c>
      <c r="E128" s="243" t="s">
        <v>1146</v>
      </c>
      <c r="F128" s="244" t="s">
        <v>1147</v>
      </c>
      <c r="G128" s="245" t="s">
        <v>159</v>
      </c>
      <c r="H128" s="246">
        <v>1</v>
      </c>
      <c r="I128" s="247"/>
      <c r="J128" s="248">
        <f>ROUND(I128*H128,2)</f>
        <v>0</v>
      </c>
      <c r="K128" s="244" t="s">
        <v>160</v>
      </c>
      <c r="L128" s="39"/>
      <c r="M128" s="249" t="s">
        <v>1</v>
      </c>
      <c r="N128" s="250" t="s">
        <v>40</v>
      </c>
      <c r="O128" s="71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162</v>
      </c>
      <c r="AT128" s="203" t="s">
        <v>239</v>
      </c>
      <c r="AU128" s="203" t="s">
        <v>83</v>
      </c>
      <c r="AY128" s="17" t="s">
        <v>154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83</v>
      </c>
      <c r="BK128" s="204">
        <f>ROUND(I128*H128,2)</f>
        <v>0</v>
      </c>
      <c r="BL128" s="17" t="s">
        <v>162</v>
      </c>
      <c r="BM128" s="203" t="s">
        <v>162</v>
      </c>
    </row>
    <row r="129" spans="1:65" s="2" customFormat="1" ht="11.25">
      <c r="A129" s="34"/>
      <c r="B129" s="35"/>
      <c r="C129" s="36"/>
      <c r="D129" s="205" t="s">
        <v>163</v>
      </c>
      <c r="E129" s="36"/>
      <c r="F129" s="206" t="s">
        <v>1147</v>
      </c>
      <c r="G129" s="36"/>
      <c r="H129" s="36"/>
      <c r="I129" s="207"/>
      <c r="J129" s="36"/>
      <c r="K129" s="36"/>
      <c r="L129" s="39"/>
      <c r="M129" s="208"/>
      <c r="N129" s="209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163</v>
      </c>
      <c r="AU129" s="17" t="s">
        <v>83</v>
      </c>
    </row>
    <row r="130" spans="1:65" s="13" customFormat="1" ht="11.25">
      <c r="B130" s="210"/>
      <c r="C130" s="211"/>
      <c r="D130" s="205" t="s">
        <v>164</v>
      </c>
      <c r="E130" s="212" t="s">
        <v>1</v>
      </c>
      <c r="F130" s="213" t="s">
        <v>83</v>
      </c>
      <c r="G130" s="211"/>
      <c r="H130" s="214">
        <v>1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164</v>
      </c>
      <c r="AU130" s="220" t="s">
        <v>83</v>
      </c>
      <c r="AV130" s="13" t="s">
        <v>85</v>
      </c>
      <c r="AW130" s="13" t="s">
        <v>31</v>
      </c>
      <c r="AX130" s="13" t="s">
        <v>75</v>
      </c>
      <c r="AY130" s="220" t="s">
        <v>154</v>
      </c>
    </row>
    <row r="131" spans="1:65" s="15" customFormat="1" ht="11.25">
      <c r="B131" s="231"/>
      <c r="C131" s="232"/>
      <c r="D131" s="205" t="s">
        <v>164</v>
      </c>
      <c r="E131" s="233" t="s">
        <v>1</v>
      </c>
      <c r="F131" s="234" t="s">
        <v>171</v>
      </c>
      <c r="G131" s="232"/>
      <c r="H131" s="235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164</v>
      </c>
      <c r="AU131" s="241" t="s">
        <v>83</v>
      </c>
      <c r="AV131" s="15" t="s">
        <v>162</v>
      </c>
      <c r="AW131" s="15" t="s">
        <v>31</v>
      </c>
      <c r="AX131" s="15" t="s">
        <v>83</v>
      </c>
      <c r="AY131" s="241" t="s">
        <v>154</v>
      </c>
    </row>
    <row r="132" spans="1:65" s="2" customFormat="1" ht="21.75" customHeight="1">
      <c r="A132" s="34"/>
      <c r="B132" s="35"/>
      <c r="C132" s="242" t="s">
        <v>178</v>
      </c>
      <c r="D132" s="242" t="s">
        <v>239</v>
      </c>
      <c r="E132" s="243" t="s">
        <v>1148</v>
      </c>
      <c r="F132" s="244" t="s">
        <v>1149</v>
      </c>
      <c r="G132" s="245" t="s">
        <v>159</v>
      </c>
      <c r="H132" s="246">
        <v>1</v>
      </c>
      <c r="I132" s="247"/>
      <c r="J132" s="248">
        <f>ROUND(I132*H132,2)</f>
        <v>0</v>
      </c>
      <c r="K132" s="244" t="s">
        <v>160</v>
      </c>
      <c r="L132" s="39"/>
      <c r="M132" s="249" t="s">
        <v>1</v>
      </c>
      <c r="N132" s="250" t="s">
        <v>40</v>
      </c>
      <c r="O132" s="7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162</v>
      </c>
      <c r="AT132" s="203" t="s">
        <v>239</v>
      </c>
      <c r="AU132" s="203" t="s">
        <v>83</v>
      </c>
      <c r="AY132" s="17" t="s">
        <v>154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83</v>
      </c>
      <c r="BK132" s="204">
        <f>ROUND(I132*H132,2)</f>
        <v>0</v>
      </c>
      <c r="BL132" s="17" t="s">
        <v>162</v>
      </c>
      <c r="BM132" s="203" t="s">
        <v>181</v>
      </c>
    </row>
    <row r="133" spans="1:65" s="2" customFormat="1" ht="11.25">
      <c r="A133" s="34"/>
      <c r="B133" s="35"/>
      <c r="C133" s="36"/>
      <c r="D133" s="205" t="s">
        <v>163</v>
      </c>
      <c r="E133" s="36"/>
      <c r="F133" s="206" t="s">
        <v>1149</v>
      </c>
      <c r="G133" s="36"/>
      <c r="H133" s="36"/>
      <c r="I133" s="207"/>
      <c r="J133" s="36"/>
      <c r="K133" s="36"/>
      <c r="L133" s="39"/>
      <c r="M133" s="208"/>
      <c r="N133" s="20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163</v>
      </c>
      <c r="AU133" s="17" t="s">
        <v>83</v>
      </c>
    </row>
    <row r="134" spans="1:65" s="13" customFormat="1" ht="11.25">
      <c r="B134" s="210"/>
      <c r="C134" s="211"/>
      <c r="D134" s="205" t="s">
        <v>164</v>
      </c>
      <c r="E134" s="212" t="s">
        <v>1</v>
      </c>
      <c r="F134" s="213" t="s">
        <v>83</v>
      </c>
      <c r="G134" s="211"/>
      <c r="H134" s="214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164</v>
      </c>
      <c r="AU134" s="220" t="s">
        <v>83</v>
      </c>
      <c r="AV134" s="13" t="s">
        <v>85</v>
      </c>
      <c r="AW134" s="13" t="s">
        <v>31</v>
      </c>
      <c r="AX134" s="13" t="s">
        <v>75</v>
      </c>
      <c r="AY134" s="220" t="s">
        <v>154</v>
      </c>
    </row>
    <row r="135" spans="1:65" s="15" customFormat="1" ht="11.25">
      <c r="B135" s="231"/>
      <c r="C135" s="232"/>
      <c r="D135" s="205" t="s">
        <v>164</v>
      </c>
      <c r="E135" s="233" t="s">
        <v>1</v>
      </c>
      <c r="F135" s="234" t="s">
        <v>171</v>
      </c>
      <c r="G135" s="232"/>
      <c r="H135" s="235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164</v>
      </c>
      <c r="AU135" s="241" t="s">
        <v>83</v>
      </c>
      <c r="AV135" s="15" t="s">
        <v>162</v>
      </c>
      <c r="AW135" s="15" t="s">
        <v>31</v>
      </c>
      <c r="AX135" s="15" t="s">
        <v>83</v>
      </c>
      <c r="AY135" s="241" t="s">
        <v>154</v>
      </c>
    </row>
    <row r="136" spans="1:65" s="2" customFormat="1" ht="24.2" customHeight="1">
      <c r="A136" s="34"/>
      <c r="B136" s="35"/>
      <c r="C136" s="242" t="s">
        <v>162</v>
      </c>
      <c r="D136" s="242" t="s">
        <v>239</v>
      </c>
      <c r="E136" s="243" t="s">
        <v>1150</v>
      </c>
      <c r="F136" s="244" t="s">
        <v>1151</v>
      </c>
      <c r="G136" s="245" t="s">
        <v>159</v>
      </c>
      <c r="H136" s="246">
        <v>1</v>
      </c>
      <c r="I136" s="247"/>
      <c r="J136" s="248">
        <f>ROUND(I136*H136,2)</f>
        <v>0</v>
      </c>
      <c r="K136" s="244" t="s">
        <v>160</v>
      </c>
      <c r="L136" s="39"/>
      <c r="M136" s="249" t="s">
        <v>1</v>
      </c>
      <c r="N136" s="250" t="s">
        <v>40</v>
      </c>
      <c r="O136" s="7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162</v>
      </c>
      <c r="AT136" s="203" t="s">
        <v>239</v>
      </c>
      <c r="AU136" s="203" t="s">
        <v>83</v>
      </c>
      <c r="AY136" s="17" t="s">
        <v>154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83</v>
      </c>
      <c r="BK136" s="204">
        <f>ROUND(I136*H136,2)</f>
        <v>0</v>
      </c>
      <c r="BL136" s="17" t="s">
        <v>162</v>
      </c>
      <c r="BM136" s="203" t="s">
        <v>161</v>
      </c>
    </row>
    <row r="137" spans="1:65" s="2" customFormat="1" ht="11.25">
      <c r="A137" s="34"/>
      <c r="B137" s="35"/>
      <c r="C137" s="36"/>
      <c r="D137" s="205" t="s">
        <v>163</v>
      </c>
      <c r="E137" s="36"/>
      <c r="F137" s="206" t="s">
        <v>1151</v>
      </c>
      <c r="G137" s="36"/>
      <c r="H137" s="36"/>
      <c r="I137" s="207"/>
      <c r="J137" s="36"/>
      <c r="K137" s="36"/>
      <c r="L137" s="39"/>
      <c r="M137" s="208"/>
      <c r="N137" s="20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83</v>
      </c>
    </row>
    <row r="138" spans="1:65" s="14" customFormat="1" ht="11.25">
      <c r="B138" s="221"/>
      <c r="C138" s="222"/>
      <c r="D138" s="205" t="s">
        <v>164</v>
      </c>
      <c r="E138" s="223" t="s">
        <v>1</v>
      </c>
      <c r="F138" s="224" t="s">
        <v>1152</v>
      </c>
      <c r="G138" s="222"/>
      <c r="H138" s="223" t="s">
        <v>1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164</v>
      </c>
      <c r="AU138" s="230" t="s">
        <v>83</v>
      </c>
      <c r="AV138" s="14" t="s">
        <v>83</v>
      </c>
      <c r="AW138" s="14" t="s">
        <v>31</v>
      </c>
      <c r="AX138" s="14" t="s">
        <v>75</v>
      </c>
      <c r="AY138" s="230" t="s">
        <v>154</v>
      </c>
    </row>
    <row r="139" spans="1:65" s="13" customFormat="1" ht="11.25">
      <c r="B139" s="210"/>
      <c r="C139" s="211"/>
      <c r="D139" s="205" t="s">
        <v>164</v>
      </c>
      <c r="E139" s="212" t="s">
        <v>1</v>
      </c>
      <c r="F139" s="213" t="s">
        <v>83</v>
      </c>
      <c r="G139" s="211"/>
      <c r="H139" s="214">
        <v>1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164</v>
      </c>
      <c r="AU139" s="220" t="s">
        <v>83</v>
      </c>
      <c r="AV139" s="13" t="s">
        <v>85</v>
      </c>
      <c r="AW139" s="13" t="s">
        <v>31</v>
      </c>
      <c r="AX139" s="13" t="s">
        <v>75</v>
      </c>
      <c r="AY139" s="220" t="s">
        <v>154</v>
      </c>
    </row>
    <row r="140" spans="1:65" s="15" customFormat="1" ht="11.25">
      <c r="B140" s="231"/>
      <c r="C140" s="232"/>
      <c r="D140" s="205" t="s">
        <v>164</v>
      </c>
      <c r="E140" s="233" t="s">
        <v>1</v>
      </c>
      <c r="F140" s="234" t="s">
        <v>171</v>
      </c>
      <c r="G140" s="232"/>
      <c r="H140" s="235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164</v>
      </c>
      <c r="AU140" s="241" t="s">
        <v>83</v>
      </c>
      <c r="AV140" s="15" t="s">
        <v>162</v>
      </c>
      <c r="AW140" s="15" t="s">
        <v>31</v>
      </c>
      <c r="AX140" s="15" t="s">
        <v>83</v>
      </c>
      <c r="AY140" s="241" t="s">
        <v>154</v>
      </c>
    </row>
    <row r="141" spans="1:65" s="2" customFormat="1" ht="24.2" customHeight="1">
      <c r="A141" s="34"/>
      <c r="B141" s="35"/>
      <c r="C141" s="242" t="s">
        <v>188</v>
      </c>
      <c r="D141" s="242" t="s">
        <v>239</v>
      </c>
      <c r="E141" s="243" t="s">
        <v>1153</v>
      </c>
      <c r="F141" s="244" t="s">
        <v>1154</v>
      </c>
      <c r="G141" s="245" t="s">
        <v>1116</v>
      </c>
      <c r="H141" s="246">
        <v>30</v>
      </c>
      <c r="I141" s="247"/>
      <c r="J141" s="248">
        <f>ROUND(I141*H141,2)</f>
        <v>0</v>
      </c>
      <c r="K141" s="244" t="s">
        <v>160</v>
      </c>
      <c r="L141" s="39"/>
      <c r="M141" s="249" t="s">
        <v>1</v>
      </c>
      <c r="N141" s="250" t="s">
        <v>40</v>
      </c>
      <c r="O141" s="7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162</v>
      </c>
      <c r="AT141" s="203" t="s">
        <v>239</v>
      </c>
      <c r="AU141" s="203" t="s">
        <v>83</v>
      </c>
      <c r="AY141" s="17" t="s">
        <v>154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83</v>
      </c>
      <c r="BK141" s="204">
        <f>ROUND(I141*H141,2)</f>
        <v>0</v>
      </c>
      <c r="BL141" s="17" t="s">
        <v>162</v>
      </c>
      <c r="BM141" s="203" t="s">
        <v>192</v>
      </c>
    </row>
    <row r="142" spans="1:65" s="2" customFormat="1" ht="48.75">
      <c r="A142" s="34"/>
      <c r="B142" s="35"/>
      <c r="C142" s="36"/>
      <c r="D142" s="205" t="s">
        <v>163</v>
      </c>
      <c r="E142" s="36"/>
      <c r="F142" s="206" t="s">
        <v>1155</v>
      </c>
      <c r="G142" s="36"/>
      <c r="H142" s="36"/>
      <c r="I142" s="207"/>
      <c r="J142" s="36"/>
      <c r="K142" s="36"/>
      <c r="L142" s="39"/>
      <c r="M142" s="208"/>
      <c r="N142" s="20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83</v>
      </c>
    </row>
    <row r="143" spans="1:65" s="13" customFormat="1" ht="11.25">
      <c r="B143" s="210"/>
      <c r="C143" s="211"/>
      <c r="D143" s="205" t="s">
        <v>164</v>
      </c>
      <c r="E143" s="212" t="s">
        <v>1</v>
      </c>
      <c r="F143" s="213" t="s">
        <v>270</v>
      </c>
      <c r="G143" s="211"/>
      <c r="H143" s="214">
        <v>30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164</v>
      </c>
      <c r="AU143" s="220" t="s">
        <v>83</v>
      </c>
      <c r="AV143" s="13" t="s">
        <v>85</v>
      </c>
      <c r="AW143" s="13" t="s">
        <v>31</v>
      </c>
      <c r="AX143" s="13" t="s">
        <v>75</v>
      </c>
      <c r="AY143" s="220" t="s">
        <v>154</v>
      </c>
    </row>
    <row r="144" spans="1:65" s="15" customFormat="1" ht="11.25">
      <c r="B144" s="231"/>
      <c r="C144" s="232"/>
      <c r="D144" s="205" t="s">
        <v>164</v>
      </c>
      <c r="E144" s="233" t="s">
        <v>1</v>
      </c>
      <c r="F144" s="234" t="s">
        <v>171</v>
      </c>
      <c r="G144" s="232"/>
      <c r="H144" s="235">
        <v>30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164</v>
      </c>
      <c r="AU144" s="241" t="s">
        <v>83</v>
      </c>
      <c r="AV144" s="15" t="s">
        <v>162</v>
      </c>
      <c r="AW144" s="15" t="s">
        <v>31</v>
      </c>
      <c r="AX144" s="15" t="s">
        <v>83</v>
      </c>
      <c r="AY144" s="241" t="s">
        <v>154</v>
      </c>
    </row>
    <row r="145" spans="1:65" s="2" customFormat="1" ht="33" customHeight="1">
      <c r="A145" s="34"/>
      <c r="B145" s="35"/>
      <c r="C145" s="242" t="s">
        <v>181</v>
      </c>
      <c r="D145" s="242" t="s">
        <v>239</v>
      </c>
      <c r="E145" s="243" t="s">
        <v>1156</v>
      </c>
      <c r="F145" s="244" t="s">
        <v>1157</v>
      </c>
      <c r="G145" s="245" t="s">
        <v>159</v>
      </c>
      <c r="H145" s="246">
        <v>1</v>
      </c>
      <c r="I145" s="247"/>
      <c r="J145" s="248">
        <f>ROUND(I145*H145,2)</f>
        <v>0</v>
      </c>
      <c r="K145" s="244" t="s">
        <v>160</v>
      </c>
      <c r="L145" s="39"/>
      <c r="M145" s="249" t="s">
        <v>1</v>
      </c>
      <c r="N145" s="250" t="s">
        <v>40</v>
      </c>
      <c r="O145" s="7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162</v>
      </c>
      <c r="AT145" s="203" t="s">
        <v>239</v>
      </c>
      <c r="AU145" s="203" t="s">
        <v>83</v>
      </c>
      <c r="AY145" s="17" t="s">
        <v>154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83</v>
      </c>
      <c r="BK145" s="204">
        <f>ROUND(I145*H145,2)</f>
        <v>0</v>
      </c>
      <c r="BL145" s="17" t="s">
        <v>162</v>
      </c>
      <c r="BM145" s="203" t="s">
        <v>175</v>
      </c>
    </row>
    <row r="146" spans="1:65" s="2" customFormat="1" ht="19.5">
      <c r="A146" s="34"/>
      <c r="B146" s="35"/>
      <c r="C146" s="36"/>
      <c r="D146" s="205" t="s">
        <v>163</v>
      </c>
      <c r="E146" s="36"/>
      <c r="F146" s="206" t="s">
        <v>1157</v>
      </c>
      <c r="G146" s="36"/>
      <c r="H146" s="36"/>
      <c r="I146" s="207"/>
      <c r="J146" s="36"/>
      <c r="K146" s="36"/>
      <c r="L146" s="39"/>
      <c r="M146" s="208"/>
      <c r="N146" s="20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163</v>
      </c>
      <c r="AU146" s="17" t="s">
        <v>83</v>
      </c>
    </row>
    <row r="147" spans="1:65" s="14" customFormat="1" ht="11.25">
      <c r="B147" s="221"/>
      <c r="C147" s="222"/>
      <c r="D147" s="205" t="s">
        <v>164</v>
      </c>
      <c r="E147" s="223" t="s">
        <v>1</v>
      </c>
      <c r="F147" s="224" t="s">
        <v>1158</v>
      </c>
      <c r="G147" s="222"/>
      <c r="H147" s="223" t="s">
        <v>1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164</v>
      </c>
      <c r="AU147" s="230" t="s">
        <v>83</v>
      </c>
      <c r="AV147" s="14" t="s">
        <v>83</v>
      </c>
      <c r="AW147" s="14" t="s">
        <v>31</v>
      </c>
      <c r="AX147" s="14" t="s">
        <v>75</v>
      </c>
      <c r="AY147" s="230" t="s">
        <v>154</v>
      </c>
    </row>
    <row r="148" spans="1:65" s="14" customFormat="1" ht="11.25">
      <c r="B148" s="221"/>
      <c r="C148" s="222"/>
      <c r="D148" s="205" t="s">
        <v>164</v>
      </c>
      <c r="E148" s="223" t="s">
        <v>1</v>
      </c>
      <c r="F148" s="224" t="s">
        <v>1159</v>
      </c>
      <c r="G148" s="222"/>
      <c r="H148" s="223" t="s">
        <v>1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164</v>
      </c>
      <c r="AU148" s="230" t="s">
        <v>83</v>
      </c>
      <c r="AV148" s="14" t="s">
        <v>83</v>
      </c>
      <c r="AW148" s="14" t="s">
        <v>31</v>
      </c>
      <c r="AX148" s="14" t="s">
        <v>75</v>
      </c>
      <c r="AY148" s="230" t="s">
        <v>154</v>
      </c>
    </row>
    <row r="149" spans="1:65" s="14" customFormat="1" ht="11.25">
      <c r="B149" s="221"/>
      <c r="C149" s="222"/>
      <c r="D149" s="205" t="s">
        <v>164</v>
      </c>
      <c r="E149" s="223" t="s">
        <v>1</v>
      </c>
      <c r="F149" s="224" t="s">
        <v>1160</v>
      </c>
      <c r="G149" s="222"/>
      <c r="H149" s="223" t="s">
        <v>1</v>
      </c>
      <c r="I149" s="225"/>
      <c r="J149" s="222"/>
      <c r="K149" s="222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164</v>
      </c>
      <c r="AU149" s="230" t="s">
        <v>83</v>
      </c>
      <c r="AV149" s="14" t="s">
        <v>83</v>
      </c>
      <c r="AW149" s="14" t="s">
        <v>31</v>
      </c>
      <c r="AX149" s="14" t="s">
        <v>75</v>
      </c>
      <c r="AY149" s="230" t="s">
        <v>154</v>
      </c>
    </row>
    <row r="150" spans="1:65" s="14" customFormat="1" ht="22.5">
      <c r="B150" s="221"/>
      <c r="C150" s="222"/>
      <c r="D150" s="205" t="s">
        <v>164</v>
      </c>
      <c r="E150" s="223" t="s">
        <v>1</v>
      </c>
      <c r="F150" s="224" t="s">
        <v>1161</v>
      </c>
      <c r="G150" s="222"/>
      <c r="H150" s="223" t="s">
        <v>1</v>
      </c>
      <c r="I150" s="225"/>
      <c r="J150" s="222"/>
      <c r="K150" s="222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164</v>
      </c>
      <c r="AU150" s="230" t="s">
        <v>83</v>
      </c>
      <c r="AV150" s="14" t="s">
        <v>83</v>
      </c>
      <c r="AW150" s="14" t="s">
        <v>31</v>
      </c>
      <c r="AX150" s="14" t="s">
        <v>75</v>
      </c>
      <c r="AY150" s="230" t="s">
        <v>154</v>
      </c>
    </row>
    <row r="151" spans="1:65" s="14" customFormat="1" ht="33.75">
      <c r="B151" s="221"/>
      <c r="C151" s="222"/>
      <c r="D151" s="205" t="s">
        <v>164</v>
      </c>
      <c r="E151" s="223" t="s">
        <v>1</v>
      </c>
      <c r="F151" s="224" t="s">
        <v>1162</v>
      </c>
      <c r="G151" s="222"/>
      <c r="H151" s="223" t="s">
        <v>1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164</v>
      </c>
      <c r="AU151" s="230" t="s">
        <v>83</v>
      </c>
      <c r="AV151" s="14" t="s">
        <v>83</v>
      </c>
      <c r="AW151" s="14" t="s">
        <v>31</v>
      </c>
      <c r="AX151" s="14" t="s">
        <v>75</v>
      </c>
      <c r="AY151" s="230" t="s">
        <v>154</v>
      </c>
    </row>
    <row r="152" spans="1:65" s="14" customFormat="1" ht="22.5">
      <c r="B152" s="221"/>
      <c r="C152" s="222"/>
      <c r="D152" s="205" t="s">
        <v>164</v>
      </c>
      <c r="E152" s="223" t="s">
        <v>1</v>
      </c>
      <c r="F152" s="224" t="s">
        <v>1163</v>
      </c>
      <c r="G152" s="222"/>
      <c r="H152" s="223" t="s">
        <v>1</v>
      </c>
      <c r="I152" s="225"/>
      <c r="J152" s="222"/>
      <c r="K152" s="222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164</v>
      </c>
      <c r="AU152" s="230" t="s">
        <v>83</v>
      </c>
      <c r="AV152" s="14" t="s">
        <v>83</v>
      </c>
      <c r="AW152" s="14" t="s">
        <v>31</v>
      </c>
      <c r="AX152" s="14" t="s">
        <v>75</v>
      </c>
      <c r="AY152" s="230" t="s">
        <v>154</v>
      </c>
    </row>
    <row r="153" spans="1:65" s="14" customFormat="1" ht="33.75">
      <c r="B153" s="221"/>
      <c r="C153" s="222"/>
      <c r="D153" s="205" t="s">
        <v>164</v>
      </c>
      <c r="E153" s="223" t="s">
        <v>1</v>
      </c>
      <c r="F153" s="224" t="s">
        <v>1164</v>
      </c>
      <c r="G153" s="222"/>
      <c r="H153" s="223" t="s">
        <v>1</v>
      </c>
      <c r="I153" s="225"/>
      <c r="J153" s="222"/>
      <c r="K153" s="222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164</v>
      </c>
      <c r="AU153" s="230" t="s">
        <v>83</v>
      </c>
      <c r="AV153" s="14" t="s">
        <v>83</v>
      </c>
      <c r="AW153" s="14" t="s">
        <v>31</v>
      </c>
      <c r="AX153" s="14" t="s">
        <v>75</v>
      </c>
      <c r="AY153" s="230" t="s">
        <v>154</v>
      </c>
    </row>
    <row r="154" spans="1:65" s="14" customFormat="1" ht="22.5">
      <c r="B154" s="221"/>
      <c r="C154" s="222"/>
      <c r="D154" s="205" t="s">
        <v>164</v>
      </c>
      <c r="E154" s="223" t="s">
        <v>1</v>
      </c>
      <c r="F154" s="224" t="s">
        <v>1165</v>
      </c>
      <c r="G154" s="222"/>
      <c r="H154" s="223" t="s">
        <v>1</v>
      </c>
      <c r="I154" s="225"/>
      <c r="J154" s="222"/>
      <c r="K154" s="222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164</v>
      </c>
      <c r="AU154" s="230" t="s">
        <v>83</v>
      </c>
      <c r="AV154" s="14" t="s">
        <v>83</v>
      </c>
      <c r="AW154" s="14" t="s">
        <v>31</v>
      </c>
      <c r="AX154" s="14" t="s">
        <v>75</v>
      </c>
      <c r="AY154" s="230" t="s">
        <v>154</v>
      </c>
    </row>
    <row r="155" spans="1:65" s="13" customFormat="1" ht="11.25">
      <c r="B155" s="210"/>
      <c r="C155" s="211"/>
      <c r="D155" s="205" t="s">
        <v>164</v>
      </c>
      <c r="E155" s="212" t="s">
        <v>1</v>
      </c>
      <c r="F155" s="213" t="s">
        <v>83</v>
      </c>
      <c r="G155" s="211"/>
      <c r="H155" s="214">
        <v>1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164</v>
      </c>
      <c r="AU155" s="220" t="s">
        <v>83</v>
      </c>
      <c r="AV155" s="13" t="s">
        <v>85</v>
      </c>
      <c r="AW155" s="13" t="s">
        <v>31</v>
      </c>
      <c r="AX155" s="13" t="s">
        <v>75</v>
      </c>
      <c r="AY155" s="220" t="s">
        <v>154</v>
      </c>
    </row>
    <row r="156" spans="1:65" s="15" customFormat="1" ht="11.25">
      <c r="B156" s="231"/>
      <c r="C156" s="232"/>
      <c r="D156" s="205" t="s">
        <v>164</v>
      </c>
      <c r="E156" s="233" t="s">
        <v>1</v>
      </c>
      <c r="F156" s="234" t="s">
        <v>171</v>
      </c>
      <c r="G156" s="232"/>
      <c r="H156" s="235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164</v>
      </c>
      <c r="AU156" s="241" t="s">
        <v>83</v>
      </c>
      <c r="AV156" s="15" t="s">
        <v>162</v>
      </c>
      <c r="AW156" s="15" t="s">
        <v>31</v>
      </c>
      <c r="AX156" s="15" t="s">
        <v>83</v>
      </c>
      <c r="AY156" s="241" t="s">
        <v>154</v>
      </c>
    </row>
    <row r="157" spans="1:65" s="2" customFormat="1" ht="62.65" customHeight="1">
      <c r="A157" s="34"/>
      <c r="B157" s="35"/>
      <c r="C157" s="242" t="s">
        <v>206</v>
      </c>
      <c r="D157" s="242" t="s">
        <v>239</v>
      </c>
      <c r="E157" s="243" t="s">
        <v>1166</v>
      </c>
      <c r="F157" s="244" t="s">
        <v>1167</v>
      </c>
      <c r="G157" s="245" t="s">
        <v>159</v>
      </c>
      <c r="H157" s="246">
        <v>1</v>
      </c>
      <c r="I157" s="247"/>
      <c r="J157" s="248">
        <f>ROUND(I157*H157,2)</f>
        <v>0</v>
      </c>
      <c r="K157" s="244" t="s">
        <v>160</v>
      </c>
      <c r="L157" s="39"/>
      <c r="M157" s="249" t="s">
        <v>1</v>
      </c>
      <c r="N157" s="250" t="s">
        <v>40</v>
      </c>
      <c r="O157" s="7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162</v>
      </c>
      <c r="AT157" s="203" t="s">
        <v>239</v>
      </c>
      <c r="AU157" s="203" t="s">
        <v>83</v>
      </c>
      <c r="AY157" s="17" t="s">
        <v>154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83</v>
      </c>
      <c r="BK157" s="204">
        <f>ROUND(I157*H157,2)</f>
        <v>0</v>
      </c>
      <c r="BL157" s="17" t="s">
        <v>162</v>
      </c>
      <c r="BM157" s="203" t="s">
        <v>209</v>
      </c>
    </row>
    <row r="158" spans="1:65" s="2" customFormat="1" ht="39">
      <c r="A158" s="34"/>
      <c r="B158" s="35"/>
      <c r="C158" s="36"/>
      <c r="D158" s="205" t="s">
        <v>163</v>
      </c>
      <c r="E158" s="36"/>
      <c r="F158" s="206" t="s">
        <v>1167</v>
      </c>
      <c r="G158" s="36"/>
      <c r="H158" s="36"/>
      <c r="I158" s="207"/>
      <c r="J158" s="36"/>
      <c r="K158" s="36"/>
      <c r="L158" s="39"/>
      <c r="M158" s="208"/>
      <c r="N158" s="209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163</v>
      </c>
      <c r="AU158" s="17" t="s">
        <v>83</v>
      </c>
    </row>
    <row r="159" spans="1:65" s="14" customFormat="1" ht="22.5">
      <c r="B159" s="221"/>
      <c r="C159" s="222"/>
      <c r="D159" s="205" t="s">
        <v>164</v>
      </c>
      <c r="E159" s="223" t="s">
        <v>1</v>
      </c>
      <c r="F159" s="224" t="s">
        <v>1168</v>
      </c>
      <c r="G159" s="222"/>
      <c r="H159" s="223" t="s">
        <v>1</v>
      </c>
      <c r="I159" s="225"/>
      <c r="J159" s="222"/>
      <c r="K159" s="222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164</v>
      </c>
      <c r="AU159" s="230" t="s">
        <v>83</v>
      </c>
      <c r="AV159" s="14" t="s">
        <v>83</v>
      </c>
      <c r="AW159" s="14" t="s">
        <v>31</v>
      </c>
      <c r="AX159" s="14" t="s">
        <v>75</v>
      </c>
      <c r="AY159" s="230" t="s">
        <v>154</v>
      </c>
    </row>
    <row r="160" spans="1:65" s="13" customFormat="1" ht="11.25">
      <c r="B160" s="210"/>
      <c r="C160" s="211"/>
      <c r="D160" s="205" t="s">
        <v>164</v>
      </c>
      <c r="E160" s="212" t="s">
        <v>1</v>
      </c>
      <c r="F160" s="213" t="s">
        <v>83</v>
      </c>
      <c r="G160" s="211"/>
      <c r="H160" s="214">
        <v>1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164</v>
      </c>
      <c r="AU160" s="220" t="s">
        <v>83</v>
      </c>
      <c r="AV160" s="13" t="s">
        <v>85</v>
      </c>
      <c r="AW160" s="13" t="s">
        <v>31</v>
      </c>
      <c r="AX160" s="13" t="s">
        <v>75</v>
      </c>
      <c r="AY160" s="220" t="s">
        <v>154</v>
      </c>
    </row>
    <row r="161" spans="1:65" s="15" customFormat="1" ht="11.25">
      <c r="B161" s="231"/>
      <c r="C161" s="232"/>
      <c r="D161" s="205" t="s">
        <v>164</v>
      </c>
      <c r="E161" s="233" t="s">
        <v>1</v>
      </c>
      <c r="F161" s="234" t="s">
        <v>171</v>
      </c>
      <c r="G161" s="232"/>
      <c r="H161" s="235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164</v>
      </c>
      <c r="AU161" s="241" t="s">
        <v>83</v>
      </c>
      <c r="AV161" s="15" t="s">
        <v>162</v>
      </c>
      <c r="AW161" s="15" t="s">
        <v>31</v>
      </c>
      <c r="AX161" s="15" t="s">
        <v>83</v>
      </c>
      <c r="AY161" s="241" t="s">
        <v>154</v>
      </c>
    </row>
    <row r="162" spans="1:65" s="2" customFormat="1" ht="24.2" customHeight="1">
      <c r="A162" s="34"/>
      <c r="B162" s="35"/>
      <c r="C162" s="242" t="s">
        <v>161</v>
      </c>
      <c r="D162" s="242" t="s">
        <v>239</v>
      </c>
      <c r="E162" s="243" t="s">
        <v>1169</v>
      </c>
      <c r="F162" s="244" t="s">
        <v>1170</v>
      </c>
      <c r="G162" s="245" t="s">
        <v>159</v>
      </c>
      <c r="H162" s="246">
        <v>1</v>
      </c>
      <c r="I162" s="247"/>
      <c r="J162" s="248">
        <f>ROUND(I162*H162,2)</f>
        <v>0</v>
      </c>
      <c r="K162" s="244" t="s">
        <v>160</v>
      </c>
      <c r="L162" s="39"/>
      <c r="M162" s="249" t="s">
        <v>1</v>
      </c>
      <c r="N162" s="250" t="s">
        <v>40</v>
      </c>
      <c r="O162" s="7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162</v>
      </c>
      <c r="AT162" s="203" t="s">
        <v>239</v>
      </c>
      <c r="AU162" s="203" t="s">
        <v>83</v>
      </c>
      <c r="AY162" s="17" t="s">
        <v>154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83</v>
      </c>
      <c r="BK162" s="204">
        <f>ROUND(I162*H162,2)</f>
        <v>0</v>
      </c>
      <c r="BL162" s="17" t="s">
        <v>162</v>
      </c>
      <c r="BM162" s="203" t="s">
        <v>218</v>
      </c>
    </row>
    <row r="163" spans="1:65" s="2" customFormat="1" ht="58.5">
      <c r="A163" s="34"/>
      <c r="B163" s="35"/>
      <c r="C163" s="36"/>
      <c r="D163" s="205" t="s">
        <v>163</v>
      </c>
      <c r="E163" s="36"/>
      <c r="F163" s="206" t="s">
        <v>1171</v>
      </c>
      <c r="G163" s="36"/>
      <c r="H163" s="36"/>
      <c r="I163" s="207"/>
      <c r="J163" s="36"/>
      <c r="K163" s="36"/>
      <c r="L163" s="39"/>
      <c r="M163" s="208"/>
      <c r="N163" s="209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163</v>
      </c>
      <c r="AU163" s="17" t="s">
        <v>83</v>
      </c>
    </row>
    <row r="164" spans="1:65" s="14" customFormat="1" ht="11.25">
      <c r="B164" s="221"/>
      <c r="C164" s="222"/>
      <c r="D164" s="205" t="s">
        <v>164</v>
      </c>
      <c r="E164" s="223" t="s">
        <v>1</v>
      </c>
      <c r="F164" s="224" t="s">
        <v>1172</v>
      </c>
      <c r="G164" s="222"/>
      <c r="H164" s="223" t="s">
        <v>1</v>
      </c>
      <c r="I164" s="225"/>
      <c r="J164" s="222"/>
      <c r="K164" s="222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164</v>
      </c>
      <c r="AU164" s="230" t="s">
        <v>83</v>
      </c>
      <c r="AV164" s="14" t="s">
        <v>83</v>
      </c>
      <c r="AW164" s="14" t="s">
        <v>31</v>
      </c>
      <c r="AX164" s="14" t="s">
        <v>75</v>
      </c>
      <c r="AY164" s="230" t="s">
        <v>154</v>
      </c>
    </row>
    <row r="165" spans="1:65" s="13" customFormat="1" ht="11.25">
      <c r="B165" s="210"/>
      <c r="C165" s="211"/>
      <c r="D165" s="205" t="s">
        <v>164</v>
      </c>
      <c r="E165" s="212" t="s">
        <v>1</v>
      </c>
      <c r="F165" s="213" t="s">
        <v>83</v>
      </c>
      <c r="G165" s="211"/>
      <c r="H165" s="214">
        <v>1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83</v>
      </c>
      <c r="AV165" s="13" t="s">
        <v>85</v>
      </c>
      <c r="AW165" s="13" t="s">
        <v>31</v>
      </c>
      <c r="AX165" s="13" t="s">
        <v>75</v>
      </c>
      <c r="AY165" s="220" t="s">
        <v>154</v>
      </c>
    </row>
    <row r="166" spans="1:65" s="15" customFormat="1" ht="11.25">
      <c r="B166" s="231"/>
      <c r="C166" s="232"/>
      <c r="D166" s="205" t="s">
        <v>164</v>
      </c>
      <c r="E166" s="233" t="s">
        <v>1</v>
      </c>
      <c r="F166" s="234" t="s">
        <v>171</v>
      </c>
      <c r="G166" s="232"/>
      <c r="H166" s="235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164</v>
      </c>
      <c r="AU166" s="241" t="s">
        <v>83</v>
      </c>
      <c r="AV166" s="15" t="s">
        <v>162</v>
      </c>
      <c r="AW166" s="15" t="s">
        <v>31</v>
      </c>
      <c r="AX166" s="15" t="s">
        <v>83</v>
      </c>
      <c r="AY166" s="241" t="s">
        <v>154</v>
      </c>
    </row>
    <row r="167" spans="1:65" s="2" customFormat="1" ht="33" customHeight="1">
      <c r="A167" s="34"/>
      <c r="B167" s="35"/>
      <c r="C167" s="242" t="s">
        <v>177</v>
      </c>
      <c r="D167" s="242" t="s">
        <v>239</v>
      </c>
      <c r="E167" s="243" t="s">
        <v>1173</v>
      </c>
      <c r="F167" s="244" t="s">
        <v>1174</v>
      </c>
      <c r="G167" s="245" t="s">
        <v>159</v>
      </c>
      <c r="H167" s="246">
        <v>8</v>
      </c>
      <c r="I167" s="247"/>
      <c r="J167" s="248">
        <f>ROUND(I167*H167,2)</f>
        <v>0</v>
      </c>
      <c r="K167" s="244" t="s">
        <v>160</v>
      </c>
      <c r="L167" s="39"/>
      <c r="M167" s="249" t="s">
        <v>1</v>
      </c>
      <c r="N167" s="250" t="s">
        <v>40</v>
      </c>
      <c r="O167" s="7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162</v>
      </c>
      <c r="AT167" s="203" t="s">
        <v>239</v>
      </c>
      <c r="AU167" s="203" t="s">
        <v>83</v>
      </c>
      <c r="AY167" s="17" t="s">
        <v>154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83</v>
      </c>
      <c r="BK167" s="204">
        <f>ROUND(I167*H167,2)</f>
        <v>0</v>
      </c>
      <c r="BL167" s="17" t="s">
        <v>162</v>
      </c>
      <c r="BM167" s="203" t="s">
        <v>223</v>
      </c>
    </row>
    <row r="168" spans="1:65" s="2" customFormat="1" ht="58.5">
      <c r="A168" s="34"/>
      <c r="B168" s="35"/>
      <c r="C168" s="36"/>
      <c r="D168" s="205" t="s">
        <v>163</v>
      </c>
      <c r="E168" s="36"/>
      <c r="F168" s="206" t="s">
        <v>1175</v>
      </c>
      <c r="G168" s="36"/>
      <c r="H168" s="36"/>
      <c r="I168" s="207"/>
      <c r="J168" s="36"/>
      <c r="K168" s="36"/>
      <c r="L168" s="39"/>
      <c r="M168" s="208"/>
      <c r="N168" s="209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163</v>
      </c>
      <c r="AU168" s="17" t="s">
        <v>83</v>
      </c>
    </row>
    <row r="169" spans="1:65" s="14" customFormat="1" ht="11.25">
      <c r="B169" s="221"/>
      <c r="C169" s="222"/>
      <c r="D169" s="205" t="s">
        <v>164</v>
      </c>
      <c r="E169" s="223" t="s">
        <v>1</v>
      </c>
      <c r="F169" s="224" t="s">
        <v>1176</v>
      </c>
      <c r="G169" s="222"/>
      <c r="H169" s="223" t="s">
        <v>1</v>
      </c>
      <c r="I169" s="225"/>
      <c r="J169" s="222"/>
      <c r="K169" s="222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164</v>
      </c>
      <c r="AU169" s="230" t="s">
        <v>83</v>
      </c>
      <c r="AV169" s="14" t="s">
        <v>83</v>
      </c>
      <c r="AW169" s="14" t="s">
        <v>31</v>
      </c>
      <c r="AX169" s="14" t="s">
        <v>75</v>
      </c>
      <c r="AY169" s="230" t="s">
        <v>154</v>
      </c>
    </row>
    <row r="170" spans="1:65" s="13" customFormat="1" ht="11.25">
      <c r="B170" s="210"/>
      <c r="C170" s="211"/>
      <c r="D170" s="205" t="s">
        <v>164</v>
      </c>
      <c r="E170" s="212" t="s">
        <v>1</v>
      </c>
      <c r="F170" s="213" t="s">
        <v>161</v>
      </c>
      <c r="G170" s="211"/>
      <c r="H170" s="214">
        <v>8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164</v>
      </c>
      <c r="AU170" s="220" t="s">
        <v>83</v>
      </c>
      <c r="AV170" s="13" t="s">
        <v>85</v>
      </c>
      <c r="AW170" s="13" t="s">
        <v>31</v>
      </c>
      <c r="AX170" s="13" t="s">
        <v>75</v>
      </c>
      <c r="AY170" s="220" t="s">
        <v>154</v>
      </c>
    </row>
    <row r="171" spans="1:65" s="15" customFormat="1" ht="11.25">
      <c r="B171" s="231"/>
      <c r="C171" s="232"/>
      <c r="D171" s="205" t="s">
        <v>164</v>
      </c>
      <c r="E171" s="233" t="s">
        <v>1</v>
      </c>
      <c r="F171" s="234" t="s">
        <v>171</v>
      </c>
      <c r="G171" s="232"/>
      <c r="H171" s="235">
        <v>8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164</v>
      </c>
      <c r="AU171" s="241" t="s">
        <v>83</v>
      </c>
      <c r="AV171" s="15" t="s">
        <v>162</v>
      </c>
      <c r="AW171" s="15" t="s">
        <v>31</v>
      </c>
      <c r="AX171" s="15" t="s">
        <v>83</v>
      </c>
      <c r="AY171" s="241" t="s">
        <v>154</v>
      </c>
    </row>
    <row r="172" spans="1:65" s="2" customFormat="1" ht="24.2" customHeight="1">
      <c r="A172" s="34"/>
      <c r="B172" s="35"/>
      <c r="C172" s="242" t="s">
        <v>192</v>
      </c>
      <c r="D172" s="242" t="s">
        <v>239</v>
      </c>
      <c r="E172" s="243" t="s">
        <v>1177</v>
      </c>
      <c r="F172" s="244" t="s">
        <v>1178</v>
      </c>
      <c r="G172" s="245" t="s">
        <v>159</v>
      </c>
      <c r="H172" s="246">
        <v>7</v>
      </c>
      <c r="I172" s="247"/>
      <c r="J172" s="248">
        <f>ROUND(I172*H172,2)</f>
        <v>0</v>
      </c>
      <c r="K172" s="244" t="s">
        <v>160</v>
      </c>
      <c r="L172" s="39"/>
      <c r="M172" s="249" t="s">
        <v>1</v>
      </c>
      <c r="N172" s="250" t="s">
        <v>40</v>
      </c>
      <c r="O172" s="7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162</v>
      </c>
      <c r="AT172" s="203" t="s">
        <v>239</v>
      </c>
      <c r="AU172" s="203" t="s">
        <v>83</v>
      </c>
      <c r="AY172" s="17" t="s">
        <v>154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83</v>
      </c>
      <c r="BK172" s="204">
        <f>ROUND(I172*H172,2)</f>
        <v>0</v>
      </c>
      <c r="BL172" s="17" t="s">
        <v>162</v>
      </c>
      <c r="BM172" s="203" t="s">
        <v>232</v>
      </c>
    </row>
    <row r="173" spans="1:65" s="2" customFormat="1" ht="48.75">
      <c r="A173" s="34"/>
      <c r="B173" s="35"/>
      <c r="C173" s="36"/>
      <c r="D173" s="205" t="s">
        <v>163</v>
      </c>
      <c r="E173" s="36"/>
      <c r="F173" s="206" t="s">
        <v>1179</v>
      </c>
      <c r="G173" s="36"/>
      <c r="H173" s="36"/>
      <c r="I173" s="207"/>
      <c r="J173" s="36"/>
      <c r="K173" s="36"/>
      <c r="L173" s="39"/>
      <c r="M173" s="208"/>
      <c r="N173" s="209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163</v>
      </c>
      <c r="AU173" s="17" t="s">
        <v>83</v>
      </c>
    </row>
    <row r="174" spans="1:65" s="14" customFormat="1" ht="22.5">
      <c r="B174" s="221"/>
      <c r="C174" s="222"/>
      <c r="D174" s="205" t="s">
        <v>164</v>
      </c>
      <c r="E174" s="223" t="s">
        <v>1</v>
      </c>
      <c r="F174" s="224" t="s">
        <v>1180</v>
      </c>
      <c r="G174" s="222"/>
      <c r="H174" s="223" t="s">
        <v>1</v>
      </c>
      <c r="I174" s="225"/>
      <c r="J174" s="222"/>
      <c r="K174" s="222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164</v>
      </c>
      <c r="AU174" s="230" t="s">
        <v>83</v>
      </c>
      <c r="AV174" s="14" t="s">
        <v>83</v>
      </c>
      <c r="AW174" s="14" t="s">
        <v>31</v>
      </c>
      <c r="AX174" s="14" t="s">
        <v>75</v>
      </c>
      <c r="AY174" s="230" t="s">
        <v>154</v>
      </c>
    </row>
    <row r="175" spans="1:65" s="13" customFormat="1" ht="11.25">
      <c r="B175" s="210"/>
      <c r="C175" s="211"/>
      <c r="D175" s="205" t="s">
        <v>164</v>
      </c>
      <c r="E175" s="212" t="s">
        <v>1</v>
      </c>
      <c r="F175" s="213" t="s">
        <v>206</v>
      </c>
      <c r="G175" s="211"/>
      <c r="H175" s="214">
        <v>7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164</v>
      </c>
      <c r="AU175" s="220" t="s">
        <v>83</v>
      </c>
      <c r="AV175" s="13" t="s">
        <v>85</v>
      </c>
      <c r="AW175" s="13" t="s">
        <v>31</v>
      </c>
      <c r="AX175" s="13" t="s">
        <v>75</v>
      </c>
      <c r="AY175" s="220" t="s">
        <v>154</v>
      </c>
    </row>
    <row r="176" spans="1:65" s="15" customFormat="1" ht="11.25">
      <c r="B176" s="231"/>
      <c r="C176" s="232"/>
      <c r="D176" s="205" t="s">
        <v>164</v>
      </c>
      <c r="E176" s="233" t="s">
        <v>1</v>
      </c>
      <c r="F176" s="234" t="s">
        <v>171</v>
      </c>
      <c r="G176" s="232"/>
      <c r="H176" s="235">
        <v>7</v>
      </c>
      <c r="I176" s="236"/>
      <c r="J176" s="232"/>
      <c r="K176" s="232"/>
      <c r="L176" s="237"/>
      <c r="M176" s="252"/>
      <c r="N176" s="253"/>
      <c r="O176" s="253"/>
      <c r="P176" s="253"/>
      <c r="Q176" s="253"/>
      <c r="R176" s="253"/>
      <c r="S176" s="253"/>
      <c r="T176" s="254"/>
      <c r="AT176" s="241" t="s">
        <v>164</v>
      </c>
      <c r="AU176" s="241" t="s">
        <v>83</v>
      </c>
      <c r="AV176" s="15" t="s">
        <v>162</v>
      </c>
      <c r="AW176" s="15" t="s">
        <v>31</v>
      </c>
      <c r="AX176" s="15" t="s">
        <v>83</v>
      </c>
      <c r="AY176" s="241" t="s">
        <v>154</v>
      </c>
    </row>
    <row r="177" spans="1:31" s="2" customFormat="1" ht="6.95" customHeight="1">
      <c r="A177" s="34"/>
      <c r="B177" s="54"/>
      <c r="C177" s="55"/>
      <c r="D177" s="55"/>
      <c r="E177" s="55"/>
      <c r="F177" s="55"/>
      <c r="G177" s="55"/>
      <c r="H177" s="55"/>
      <c r="I177" s="55"/>
      <c r="J177" s="55"/>
      <c r="K177" s="55"/>
      <c r="L177" s="39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sheetProtection algorithmName="SHA-512" hashValue="BePeseSbD727toLOaycsAjKeay79R9tfyLKkF/v09/x7iRZe1oluqxMFxsCXpr67LgEAEBKhNM3RvS9s8alVng==" saltValue="X3HjXz5RW8hOz1uhLNDGCYR6xuGN3n2lf51o6xaIrRt/sksZeepcBZLUlK74bYlQGO1gkIWB+112CMp0YsGpGQ==" spinCount="100000" sheet="1" objects="1" scenarios="1" formatColumns="0" formatRows="0" autoFilter="0"/>
  <autoFilter ref="C116:K17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topLeftCell="A127" workbookViewId="0">
      <selection activeCell="J136" sqref="J13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122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1" customFormat="1" ht="12" hidden="1" customHeight="1">
      <c r="B8" s="20"/>
      <c r="D8" s="119" t="s">
        <v>127</v>
      </c>
      <c r="L8" s="20"/>
    </row>
    <row r="9" spans="1:46" s="2" customFormat="1" ht="16.5" hidden="1" customHeight="1">
      <c r="A9" s="34"/>
      <c r="B9" s="39"/>
      <c r="C9" s="34"/>
      <c r="D9" s="34"/>
      <c r="E9" s="304" t="s">
        <v>1181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1182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06" t="s">
        <v>1183</v>
      </c>
      <c r="F11" s="307"/>
      <c r="G11" s="307"/>
      <c r="H11" s="30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1184</v>
      </c>
      <c r="G14" s="34"/>
      <c r="H14" s="34"/>
      <c r="I14" s="119" t="s">
        <v>22</v>
      </c>
      <c r="J14" s="120" t="str">
        <f>'Rekapitulace stavby'!AN8</f>
        <v>19. 7. 2021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1185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1186</v>
      </c>
      <c r="F17" s="34"/>
      <c r="G17" s="34"/>
      <c r="H17" s="34"/>
      <c r="I17" s="119" t="s">
        <v>27</v>
      </c>
      <c r="J17" s="110" t="s">
        <v>1187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08" t="str">
        <f>'Rekapitulace stavby'!E14</f>
        <v>Vyplň údaj</v>
      </c>
      <c r="F20" s="309"/>
      <c r="G20" s="309"/>
      <c r="H20" s="309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21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1188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21"/>
      <c r="B29" s="122"/>
      <c r="C29" s="121"/>
      <c r="D29" s="121"/>
      <c r="E29" s="310" t="s">
        <v>1</v>
      </c>
      <c r="F29" s="310"/>
      <c r="G29" s="310"/>
      <c r="H29" s="310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ROUND(J128,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39</v>
      </c>
      <c r="E35" s="119" t="s">
        <v>40</v>
      </c>
      <c r="F35" s="129">
        <f>ROUND((SUM(BE128:BE194)),  2)</f>
        <v>0</v>
      </c>
      <c r="G35" s="34"/>
      <c r="H35" s="34"/>
      <c r="I35" s="130">
        <v>0.21</v>
      </c>
      <c r="J35" s="129">
        <f>ROUND(((SUM(BE128:BE194))*I35),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41</v>
      </c>
      <c r="F36" s="129">
        <f>ROUND((SUM(BF128:BF194)),  2)</f>
        <v>0</v>
      </c>
      <c r="G36" s="34"/>
      <c r="H36" s="34"/>
      <c r="I36" s="130">
        <v>0.15</v>
      </c>
      <c r="J36" s="129">
        <f>ROUND(((SUM(BF128:BF194))*I36),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ROUND((SUM(BG128:BG194)),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ROUND((SUM(BH128:BH194)),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ROUND((SUM(BI128:BI194)),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127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1" t="s">
        <v>1181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1182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63" t="str">
        <f>E11</f>
        <v>PS 01 - Beroun Závodí - závorářské stanoviště (5000145794)</v>
      </c>
      <c r="F89" s="313"/>
      <c r="G89" s="313"/>
      <c r="H89" s="313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Beroun Závodí</v>
      </c>
      <c r="G91" s="36"/>
      <c r="H91" s="36"/>
      <c r="I91" s="29" t="s">
        <v>22</v>
      </c>
      <c r="J91" s="66" t="str">
        <f>IF(J14="","",J14)</f>
        <v>19. 7. 2021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</v>
      </c>
      <c r="G93" s="36"/>
      <c r="H93" s="36"/>
      <c r="I93" s="29" t="s">
        <v>30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L. Malý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130</v>
      </c>
      <c r="D96" s="150"/>
      <c r="E96" s="150"/>
      <c r="F96" s="150"/>
      <c r="G96" s="150"/>
      <c r="H96" s="150"/>
      <c r="I96" s="150"/>
      <c r="J96" s="151" t="s">
        <v>131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132</v>
      </c>
      <c r="D98" s="36"/>
      <c r="E98" s="36"/>
      <c r="F98" s="36"/>
      <c r="G98" s="36"/>
      <c r="H98" s="36"/>
      <c r="I98" s="36"/>
      <c r="J98" s="84">
        <f>J128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133</v>
      </c>
    </row>
    <row r="99" spans="1:47" s="9" customFormat="1" ht="24.95" hidden="1" customHeight="1">
      <c r="B99" s="153"/>
      <c r="C99" s="154"/>
      <c r="D99" s="155" t="s">
        <v>134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1189</v>
      </c>
      <c r="E100" s="161"/>
      <c r="F100" s="161"/>
      <c r="G100" s="161"/>
      <c r="H100" s="161"/>
      <c r="I100" s="161"/>
      <c r="J100" s="162">
        <f>J130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1190</v>
      </c>
      <c r="E101" s="161"/>
      <c r="F101" s="161"/>
      <c r="G101" s="161"/>
      <c r="H101" s="161"/>
      <c r="I101" s="161"/>
      <c r="J101" s="162">
        <f>J147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1191</v>
      </c>
      <c r="E102" s="161"/>
      <c r="F102" s="161"/>
      <c r="G102" s="161"/>
      <c r="H102" s="161"/>
      <c r="I102" s="161"/>
      <c r="J102" s="162">
        <f>J158</f>
        <v>0</v>
      </c>
      <c r="K102" s="104"/>
      <c r="L102" s="163"/>
    </row>
    <row r="103" spans="1:47" s="10" customFormat="1" ht="19.899999999999999" hidden="1" customHeight="1">
      <c r="B103" s="159"/>
      <c r="C103" s="104"/>
      <c r="D103" s="160" t="s">
        <v>1192</v>
      </c>
      <c r="E103" s="161"/>
      <c r="F103" s="161"/>
      <c r="G103" s="161"/>
      <c r="H103" s="161"/>
      <c r="I103" s="161"/>
      <c r="J103" s="162">
        <f>J167</f>
        <v>0</v>
      </c>
      <c r="K103" s="104"/>
      <c r="L103" s="163"/>
    </row>
    <row r="104" spans="1:47" s="9" customFormat="1" ht="24.95" hidden="1" customHeight="1">
      <c r="B104" s="153"/>
      <c r="C104" s="154"/>
      <c r="D104" s="155" t="s">
        <v>1143</v>
      </c>
      <c r="E104" s="156"/>
      <c r="F104" s="156"/>
      <c r="G104" s="156"/>
      <c r="H104" s="156"/>
      <c r="I104" s="156"/>
      <c r="J104" s="157">
        <f>J188</f>
        <v>0</v>
      </c>
      <c r="K104" s="154"/>
      <c r="L104" s="158"/>
    </row>
    <row r="105" spans="1:47" s="10" customFormat="1" ht="19.899999999999999" hidden="1" customHeight="1">
      <c r="B105" s="159"/>
      <c r="C105" s="104"/>
      <c r="D105" s="160" t="s">
        <v>1193</v>
      </c>
      <c r="E105" s="161"/>
      <c r="F105" s="161"/>
      <c r="G105" s="161"/>
      <c r="H105" s="161"/>
      <c r="I105" s="161"/>
      <c r="J105" s="162">
        <f>J189</f>
        <v>0</v>
      </c>
      <c r="K105" s="104"/>
      <c r="L105" s="163"/>
    </row>
    <row r="106" spans="1:47" s="10" customFormat="1" ht="19.899999999999999" hidden="1" customHeight="1">
      <c r="B106" s="159"/>
      <c r="C106" s="104"/>
      <c r="D106" s="160" t="s">
        <v>1194</v>
      </c>
      <c r="E106" s="161"/>
      <c r="F106" s="161"/>
      <c r="G106" s="161"/>
      <c r="H106" s="161"/>
      <c r="I106" s="161"/>
      <c r="J106" s="162">
        <f>J192</f>
        <v>0</v>
      </c>
      <c r="K106" s="104"/>
      <c r="L106" s="163"/>
    </row>
    <row r="107" spans="1:47" s="2" customFormat="1" ht="21.75" hidden="1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hidden="1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ht="11.25" hidden="1"/>
    <row r="110" spans="1:47" ht="11.25" hidden="1"/>
    <row r="111" spans="1:47" ht="11.25" hidden="1"/>
    <row r="112" spans="1:47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139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11" t="str">
        <f>E7</f>
        <v>Oprava trati v úseku Beroun Závodí - Hýskov</v>
      </c>
      <c r="F116" s="312"/>
      <c r="G116" s="312"/>
      <c r="H116" s="31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1" customFormat="1" ht="12" customHeight="1">
      <c r="B117" s="21"/>
      <c r="C117" s="29" t="s">
        <v>127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11" t="s">
        <v>1181</v>
      </c>
      <c r="F118" s="313"/>
      <c r="G118" s="313"/>
      <c r="H118" s="313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1182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63" t="str">
        <f>E11</f>
        <v>PS 01 - Beroun Závodí - závorářské stanoviště (5000145794)</v>
      </c>
      <c r="F120" s="313"/>
      <c r="G120" s="313"/>
      <c r="H120" s="313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F14</f>
        <v>Beroun Závodí</v>
      </c>
      <c r="G122" s="36"/>
      <c r="H122" s="36"/>
      <c r="I122" s="29" t="s">
        <v>22</v>
      </c>
      <c r="J122" s="66" t="str">
        <f>IF(J14="","",J14)</f>
        <v>19. 7. 2021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E17</f>
        <v>Správa železnic, státní organizace</v>
      </c>
      <c r="G124" s="36"/>
      <c r="H124" s="36"/>
      <c r="I124" s="29" t="s">
        <v>30</v>
      </c>
      <c r="J124" s="32" t="str">
        <f>E23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28</v>
      </c>
      <c r="D125" s="36"/>
      <c r="E125" s="36"/>
      <c r="F125" s="27" t="str">
        <f>IF(E20="","",E20)</f>
        <v>Vyplň údaj</v>
      </c>
      <c r="G125" s="36"/>
      <c r="H125" s="36"/>
      <c r="I125" s="29" t="s">
        <v>32</v>
      </c>
      <c r="J125" s="32" t="str">
        <f>E26</f>
        <v>L. Malý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140</v>
      </c>
      <c r="D127" s="167" t="s">
        <v>60</v>
      </c>
      <c r="E127" s="167" t="s">
        <v>56</v>
      </c>
      <c r="F127" s="167" t="s">
        <v>57</v>
      </c>
      <c r="G127" s="167" t="s">
        <v>141</v>
      </c>
      <c r="H127" s="167" t="s">
        <v>142</v>
      </c>
      <c r="I127" s="167" t="s">
        <v>143</v>
      </c>
      <c r="J127" s="167" t="s">
        <v>131</v>
      </c>
      <c r="K127" s="168" t="s">
        <v>144</v>
      </c>
      <c r="L127" s="169"/>
      <c r="M127" s="75" t="s">
        <v>1</v>
      </c>
      <c r="N127" s="76" t="s">
        <v>39</v>
      </c>
      <c r="O127" s="76" t="s">
        <v>145</v>
      </c>
      <c r="P127" s="76" t="s">
        <v>146</v>
      </c>
      <c r="Q127" s="76" t="s">
        <v>147</v>
      </c>
      <c r="R127" s="76" t="s">
        <v>148</v>
      </c>
      <c r="S127" s="76" t="s">
        <v>149</v>
      </c>
      <c r="T127" s="77" t="s">
        <v>150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151</v>
      </c>
      <c r="D128" s="36"/>
      <c r="E128" s="36"/>
      <c r="F128" s="36"/>
      <c r="G128" s="36"/>
      <c r="H128" s="36"/>
      <c r="I128" s="36"/>
      <c r="J128" s="170">
        <f>BK128</f>
        <v>0</v>
      </c>
      <c r="K128" s="36"/>
      <c r="L128" s="39"/>
      <c r="M128" s="78"/>
      <c r="N128" s="171"/>
      <c r="O128" s="79"/>
      <c r="P128" s="172">
        <f>P129+P188</f>
        <v>0</v>
      </c>
      <c r="Q128" s="79"/>
      <c r="R128" s="172">
        <f>R129+R188</f>
        <v>6.2488799999999998</v>
      </c>
      <c r="S128" s="79"/>
      <c r="T128" s="173">
        <f>T129+T188</f>
        <v>27.495200000000001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74</v>
      </c>
      <c r="AU128" s="17" t="s">
        <v>133</v>
      </c>
      <c r="BK128" s="174">
        <f>BK129+BK188</f>
        <v>0</v>
      </c>
    </row>
    <row r="129" spans="1:65" s="12" customFormat="1" ht="25.9" customHeight="1">
      <c r="B129" s="175"/>
      <c r="C129" s="176"/>
      <c r="D129" s="177" t="s">
        <v>74</v>
      </c>
      <c r="E129" s="178" t="s">
        <v>152</v>
      </c>
      <c r="F129" s="178" t="s">
        <v>153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P130+P147+P158+P167</f>
        <v>0</v>
      </c>
      <c r="Q129" s="183"/>
      <c r="R129" s="184">
        <f>R130+R147+R158+R167</f>
        <v>6.2488799999999998</v>
      </c>
      <c r="S129" s="183"/>
      <c r="T129" s="185">
        <f>T130+T147+T158+T167</f>
        <v>27.495200000000001</v>
      </c>
      <c r="AR129" s="186" t="s">
        <v>83</v>
      </c>
      <c r="AT129" s="187" t="s">
        <v>74</v>
      </c>
      <c r="AU129" s="187" t="s">
        <v>75</v>
      </c>
      <c r="AY129" s="186" t="s">
        <v>154</v>
      </c>
      <c r="BK129" s="188">
        <f>BK130+BK147+BK158+BK167</f>
        <v>0</v>
      </c>
    </row>
    <row r="130" spans="1:65" s="12" customFormat="1" ht="22.9" customHeight="1">
      <c r="B130" s="175"/>
      <c r="C130" s="176"/>
      <c r="D130" s="177" t="s">
        <v>74</v>
      </c>
      <c r="E130" s="189" t="s">
        <v>83</v>
      </c>
      <c r="F130" s="189" t="s">
        <v>1195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SUM(P131:P146)</f>
        <v>0</v>
      </c>
      <c r="Q130" s="183"/>
      <c r="R130" s="184">
        <f>SUM(R131:R146)</f>
        <v>5.53</v>
      </c>
      <c r="S130" s="183"/>
      <c r="T130" s="185">
        <f>SUM(T131:T146)</f>
        <v>0</v>
      </c>
      <c r="AR130" s="186" t="s">
        <v>83</v>
      </c>
      <c r="AT130" s="187" t="s">
        <v>74</v>
      </c>
      <c r="AU130" s="187" t="s">
        <v>83</v>
      </c>
      <c r="AY130" s="186" t="s">
        <v>154</v>
      </c>
      <c r="BK130" s="188">
        <f>SUM(BK131:BK146)</f>
        <v>0</v>
      </c>
    </row>
    <row r="131" spans="1:65" s="2" customFormat="1" ht="33" customHeight="1">
      <c r="A131" s="34"/>
      <c r="B131" s="35"/>
      <c r="C131" s="242" t="s">
        <v>83</v>
      </c>
      <c r="D131" s="242" t="s">
        <v>239</v>
      </c>
      <c r="E131" s="243" t="s">
        <v>1196</v>
      </c>
      <c r="F131" s="244" t="s">
        <v>1197</v>
      </c>
      <c r="G131" s="245" t="s">
        <v>217</v>
      </c>
      <c r="H131" s="246">
        <v>3.0720000000000001</v>
      </c>
      <c r="I131" s="247"/>
      <c r="J131" s="248">
        <f>ROUND(I131*H131,2)</f>
        <v>0</v>
      </c>
      <c r="K131" s="244" t="s">
        <v>1198</v>
      </c>
      <c r="L131" s="39"/>
      <c r="M131" s="249" t="s">
        <v>1</v>
      </c>
      <c r="N131" s="250" t="s">
        <v>40</v>
      </c>
      <c r="O131" s="7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162</v>
      </c>
      <c r="AT131" s="203" t="s">
        <v>239</v>
      </c>
      <c r="AU131" s="203" t="s">
        <v>85</v>
      </c>
      <c r="AY131" s="17" t="s">
        <v>154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83</v>
      </c>
      <c r="BK131" s="204">
        <f>ROUND(I131*H131,2)</f>
        <v>0</v>
      </c>
      <c r="BL131" s="17" t="s">
        <v>162</v>
      </c>
      <c r="BM131" s="203" t="s">
        <v>1199</v>
      </c>
    </row>
    <row r="132" spans="1:65" s="2" customFormat="1" ht="19.5">
      <c r="A132" s="34"/>
      <c r="B132" s="35"/>
      <c r="C132" s="36"/>
      <c r="D132" s="205" t="s">
        <v>163</v>
      </c>
      <c r="E132" s="36"/>
      <c r="F132" s="206" t="s">
        <v>1197</v>
      </c>
      <c r="G132" s="36"/>
      <c r="H132" s="36"/>
      <c r="I132" s="207"/>
      <c r="J132" s="36"/>
      <c r="K132" s="36"/>
      <c r="L132" s="39"/>
      <c r="M132" s="208"/>
      <c r="N132" s="209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163</v>
      </c>
      <c r="AU132" s="17" t="s">
        <v>85</v>
      </c>
    </row>
    <row r="133" spans="1:65" s="2" customFormat="1" ht="24.2" customHeight="1">
      <c r="A133" s="34"/>
      <c r="B133" s="35"/>
      <c r="C133" s="242" t="s">
        <v>85</v>
      </c>
      <c r="D133" s="242" t="s">
        <v>239</v>
      </c>
      <c r="E133" s="243" t="s">
        <v>1200</v>
      </c>
      <c r="F133" s="244" t="s">
        <v>1201</v>
      </c>
      <c r="G133" s="245" t="s">
        <v>217</v>
      </c>
      <c r="H133" s="246">
        <v>0.51200000000000001</v>
      </c>
      <c r="I133" s="247"/>
      <c r="J133" s="248">
        <f>ROUND(I133*H133,2)</f>
        <v>0</v>
      </c>
      <c r="K133" s="244" t="s">
        <v>1198</v>
      </c>
      <c r="L133" s="39"/>
      <c r="M133" s="249" t="s">
        <v>1</v>
      </c>
      <c r="N133" s="250" t="s">
        <v>40</v>
      </c>
      <c r="O133" s="7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162</v>
      </c>
      <c r="AT133" s="203" t="s">
        <v>239</v>
      </c>
      <c r="AU133" s="203" t="s">
        <v>85</v>
      </c>
      <c r="AY133" s="17" t="s">
        <v>154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83</v>
      </c>
      <c r="BK133" s="204">
        <f>ROUND(I133*H133,2)</f>
        <v>0</v>
      </c>
      <c r="BL133" s="17" t="s">
        <v>162</v>
      </c>
      <c r="BM133" s="203" t="s">
        <v>1202</v>
      </c>
    </row>
    <row r="134" spans="1:65" s="2" customFormat="1" ht="19.5">
      <c r="A134" s="34"/>
      <c r="B134" s="35"/>
      <c r="C134" s="36"/>
      <c r="D134" s="205" t="s">
        <v>163</v>
      </c>
      <c r="E134" s="36"/>
      <c r="F134" s="206" t="s">
        <v>1201</v>
      </c>
      <c r="G134" s="36"/>
      <c r="H134" s="36"/>
      <c r="I134" s="207"/>
      <c r="J134" s="36"/>
      <c r="K134" s="36"/>
      <c r="L134" s="39"/>
      <c r="M134" s="208"/>
      <c r="N134" s="209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163</v>
      </c>
      <c r="AU134" s="17" t="s">
        <v>85</v>
      </c>
    </row>
    <row r="135" spans="1:65" s="2" customFormat="1" ht="37.9" customHeight="1">
      <c r="A135" s="34"/>
      <c r="B135" s="35"/>
      <c r="C135" s="242" t="s">
        <v>178</v>
      </c>
      <c r="D135" s="242" t="s">
        <v>239</v>
      </c>
      <c r="E135" s="243" t="s">
        <v>1203</v>
      </c>
      <c r="F135" s="244" t="s">
        <v>1204</v>
      </c>
      <c r="G135" s="245" t="s">
        <v>217</v>
      </c>
      <c r="H135" s="246">
        <v>3.0720000000000001</v>
      </c>
      <c r="I135" s="247"/>
      <c r="J135" s="248">
        <f>ROUND(I135*H135,2)</f>
        <v>0</v>
      </c>
      <c r="K135" s="244" t="s">
        <v>1198</v>
      </c>
      <c r="L135" s="39"/>
      <c r="M135" s="249" t="s">
        <v>1</v>
      </c>
      <c r="N135" s="250" t="s">
        <v>40</v>
      </c>
      <c r="O135" s="7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162</v>
      </c>
      <c r="AT135" s="203" t="s">
        <v>239</v>
      </c>
      <c r="AU135" s="203" t="s">
        <v>85</v>
      </c>
      <c r="AY135" s="17" t="s">
        <v>154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83</v>
      </c>
      <c r="BK135" s="204">
        <f>ROUND(I135*H135,2)</f>
        <v>0</v>
      </c>
      <c r="BL135" s="17" t="s">
        <v>162</v>
      </c>
      <c r="BM135" s="203" t="s">
        <v>1205</v>
      </c>
    </row>
    <row r="136" spans="1:65" s="2" customFormat="1" ht="19.5">
      <c r="A136" s="34"/>
      <c r="B136" s="35"/>
      <c r="C136" s="36"/>
      <c r="D136" s="205" t="s">
        <v>163</v>
      </c>
      <c r="E136" s="36"/>
      <c r="F136" s="206" t="s">
        <v>1204</v>
      </c>
      <c r="G136" s="36"/>
      <c r="H136" s="36"/>
      <c r="I136" s="207"/>
      <c r="J136" s="36"/>
      <c r="K136" s="36"/>
      <c r="L136" s="39"/>
      <c r="M136" s="208"/>
      <c r="N136" s="209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163</v>
      </c>
      <c r="AU136" s="17" t="s">
        <v>85</v>
      </c>
    </row>
    <row r="137" spans="1:65" s="2" customFormat="1" ht="37.9" customHeight="1">
      <c r="A137" s="34"/>
      <c r="B137" s="35"/>
      <c r="C137" s="242" t="s">
        <v>162</v>
      </c>
      <c r="D137" s="242" t="s">
        <v>239</v>
      </c>
      <c r="E137" s="243" t="s">
        <v>1206</v>
      </c>
      <c r="F137" s="244" t="s">
        <v>1207</v>
      </c>
      <c r="G137" s="245" t="s">
        <v>217</v>
      </c>
      <c r="H137" s="246">
        <v>30.72</v>
      </c>
      <c r="I137" s="247"/>
      <c r="J137" s="248">
        <f>ROUND(I137*H137,2)</f>
        <v>0</v>
      </c>
      <c r="K137" s="244" t="s">
        <v>1198</v>
      </c>
      <c r="L137" s="39"/>
      <c r="M137" s="249" t="s">
        <v>1</v>
      </c>
      <c r="N137" s="250" t="s">
        <v>40</v>
      </c>
      <c r="O137" s="7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162</v>
      </c>
      <c r="AT137" s="203" t="s">
        <v>239</v>
      </c>
      <c r="AU137" s="203" t="s">
        <v>85</v>
      </c>
      <c r="AY137" s="17" t="s">
        <v>154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83</v>
      </c>
      <c r="BK137" s="204">
        <f>ROUND(I137*H137,2)</f>
        <v>0</v>
      </c>
      <c r="BL137" s="17" t="s">
        <v>162</v>
      </c>
      <c r="BM137" s="203" t="s">
        <v>1208</v>
      </c>
    </row>
    <row r="138" spans="1:65" s="2" customFormat="1" ht="19.5">
      <c r="A138" s="34"/>
      <c r="B138" s="35"/>
      <c r="C138" s="36"/>
      <c r="D138" s="205" t="s">
        <v>163</v>
      </c>
      <c r="E138" s="36"/>
      <c r="F138" s="206" t="s">
        <v>1207</v>
      </c>
      <c r="G138" s="36"/>
      <c r="H138" s="36"/>
      <c r="I138" s="207"/>
      <c r="J138" s="36"/>
      <c r="K138" s="36"/>
      <c r="L138" s="39"/>
      <c r="M138" s="208"/>
      <c r="N138" s="209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163</v>
      </c>
      <c r="AU138" s="17" t="s">
        <v>85</v>
      </c>
    </row>
    <row r="139" spans="1:65" s="2" customFormat="1" ht="24.2" customHeight="1">
      <c r="A139" s="34"/>
      <c r="B139" s="35"/>
      <c r="C139" s="242" t="s">
        <v>188</v>
      </c>
      <c r="D139" s="242" t="s">
        <v>239</v>
      </c>
      <c r="E139" s="243" t="s">
        <v>1209</v>
      </c>
      <c r="F139" s="244" t="s">
        <v>1210</v>
      </c>
      <c r="G139" s="245" t="s">
        <v>217</v>
      </c>
      <c r="H139" s="246">
        <v>3.0720000000000001</v>
      </c>
      <c r="I139" s="247"/>
      <c r="J139" s="248">
        <f>ROUND(I139*H139,2)</f>
        <v>0</v>
      </c>
      <c r="K139" s="244" t="s">
        <v>1198</v>
      </c>
      <c r="L139" s="39"/>
      <c r="M139" s="249" t="s">
        <v>1</v>
      </c>
      <c r="N139" s="250" t="s">
        <v>40</v>
      </c>
      <c r="O139" s="7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162</v>
      </c>
      <c r="AT139" s="203" t="s">
        <v>239</v>
      </c>
      <c r="AU139" s="203" t="s">
        <v>85</v>
      </c>
      <c r="AY139" s="17" t="s">
        <v>154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83</v>
      </c>
      <c r="BK139" s="204">
        <f>ROUND(I139*H139,2)</f>
        <v>0</v>
      </c>
      <c r="BL139" s="17" t="s">
        <v>162</v>
      </c>
      <c r="BM139" s="203" t="s">
        <v>1211</v>
      </c>
    </row>
    <row r="140" spans="1:65" s="2" customFormat="1" ht="19.5">
      <c r="A140" s="34"/>
      <c r="B140" s="35"/>
      <c r="C140" s="36"/>
      <c r="D140" s="205" t="s">
        <v>163</v>
      </c>
      <c r="E140" s="36"/>
      <c r="F140" s="206" t="s">
        <v>1210</v>
      </c>
      <c r="G140" s="36"/>
      <c r="H140" s="36"/>
      <c r="I140" s="207"/>
      <c r="J140" s="36"/>
      <c r="K140" s="36"/>
      <c r="L140" s="39"/>
      <c r="M140" s="208"/>
      <c r="N140" s="20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163</v>
      </c>
      <c r="AU140" s="17" t="s">
        <v>85</v>
      </c>
    </row>
    <row r="141" spans="1:65" s="2" customFormat="1" ht="24.2" customHeight="1">
      <c r="A141" s="34"/>
      <c r="B141" s="35"/>
      <c r="C141" s="242" t="s">
        <v>181</v>
      </c>
      <c r="D141" s="242" t="s">
        <v>239</v>
      </c>
      <c r="E141" s="243" t="s">
        <v>1212</v>
      </c>
      <c r="F141" s="244" t="s">
        <v>1213</v>
      </c>
      <c r="G141" s="245" t="s">
        <v>217</v>
      </c>
      <c r="H141" s="246">
        <v>3.0720000000000001</v>
      </c>
      <c r="I141" s="247"/>
      <c r="J141" s="248">
        <f>ROUND(I141*H141,2)</f>
        <v>0</v>
      </c>
      <c r="K141" s="244" t="s">
        <v>1198</v>
      </c>
      <c r="L141" s="39"/>
      <c r="M141" s="249" t="s">
        <v>1</v>
      </c>
      <c r="N141" s="250" t="s">
        <v>40</v>
      </c>
      <c r="O141" s="7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162</v>
      </c>
      <c r="AT141" s="203" t="s">
        <v>239</v>
      </c>
      <c r="AU141" s="203" t="s">
        <v>85</v>
      </c>
      <c r="AY141" s="17" t="s">
        <v>154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83</v>
      </c>
      <c r="BK141" s="204">
        <f>ROUND(I141*H141,2)</f>
        <v>0</v>
      </c>
      <c r="BL141" s="17" t="s">
        <v>162</v>
      </c>
      <c r="BM141" s="203" t="s">
        <v>1214</v>
      </c>
    </row>
    <row r="142" spans="1:65" s="2" customFormat="1" ht="11.25">
      <c r="A142" s="34"/>
      <c r="B142" s="35"/>
      <c r="C142" s="36"/>
      <c r="D142" s="205" t="s">
        <v>163</v>
      </c>
      <c r="E142" s="36"/>
      <c r="F142" s="206" t="s">
        <v>1213</v>
      </c>
      <c r="G142" s="36"/>
      <c r="H142" s="36"/>
      <c r="I142" s="207"/>
      <c r="J142" s="36"/>
      <c r="K142" s="36"/>
      <c r="L142" s="39"/>
      <c r="M142" s="208"/>
      <c r="N142" s="20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85</v>
      </c>
    </row>
    <row r="143" spans="1:65" s="2" customFormat="1" ht="16.5" customHeight="1">
      <c r="A143" s="34"/>
      <c r="B143" s="35"/>
      <c r="C143" s="191" t="s">
        <v>206</v>
      </c>
      <c r="D143" s="191" t="s">
        <v>156</v>
      </c>
      <c r="E143" s="192" t="s">
        <v>1215</v>
      </c>
      <c r="F143" s="193" t="s">
        <v>1216</v>
      </c>
      <c r="G143" s="194" t="s">
        <v>191</v>
      </c>
      <c r="H143" s="195">
        <v>5.53</v>
      </c>
      <c r="I143" s="196"/>
      <c r="J143" s="197">
        <f>ROUND(I143*H143,2)</f>
        <v>0</v>
      </c>
      <c r="K143" s="193" t="s">
        <v>1198</v>
      </c>
      <c r="L143" s="198"/>
      <c r="M143" s="199" t="s">
        <v>1</v>
      </c>
      <c r="N143" s="200" t="s">
        <v>40</v>
      </c>
      <c r="O143" s="71"/>
      <c r="P143" s="201">
        <f>O143*H143</f>
        <v>0</v>
      </c>
      <c r="Q143" s="201">
        <v>1</v>
      </c>
      <c r="R143" s="201">
        <f>Q143*H143</f>
        <v>5.53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161</v>
      </c>
      <c r="AT143" s="203" t="s">
        <v>156</v>
      </c>
      <c r="AU143" s="203" t="s">
        <v>85</v>
      </c>
      <c r="AY143" s="17" t="s">
        <v>154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83</v>
      </c>
      <c r="BK143" s="204">
        <f>ROUND(I143*H143,2)</f>
        <v>0</v>
      </c>
      <c r="BL143" s="17" t="s">
        <v>162</v>
      </c>
      <c r="BM143" s="203" t="s">
        <v>1217</v>
      </c>
    </row>
    <row r="144" spans="1:65" s="2" customFormat="1" ht="11.25">
      <c r="A144" s="34"/>
      <c r="B144" s="35"/>
      <c r="C144" s="36"/>
      <c r="D144" s="205" t="s">
        <v>163</v>
      </c>
      <c r="E144" s="36"/>
      <c r="F144" s="206" t="s">
        <v>1216</v>
      </c>
      <c r="G144" s="36"/>
      <c r="H144" s="36"/>
      <c r="I144" s="207"/>
      <c r="J144" s="36"/>
      <c r="K144" s="36"/>
      <c r="L144" s="39"/>
      <c r="M144" s="208"/>
      <c r="N144" s="20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163</v>
      </c>
      <c r="AU144" s="17" t="s">
        <v>85</v>
      </c>
    </row>
    <row r="145" spans="1:65" s="2" customFormat="1" ht="24.2" customHeight="1">
      <c r="A145" s="34"/>
      <c r="B145" s="35"/>
      <c r="C145" s="242" t="s">
        <v>161</v>
      </c>
      <c r="D145" s="242" t="s">
        <v>239</v>
      </c>
      <c r="E145" s="243" t="s">
        <v>1218</v>
      </c>
      <c r="F145" s="244" t="s">
        <v>1219</v>
      </c>
      <c r="G145" s="245" t="s">
        <v>398</v>
      </c>
      <c r="H145" s="246">
        <v>30</v>
      </c>
      <c r="I145" s="247"/>
      <c r="J145" s="248">
        <f>ROUND(I145*H145,2)</f>
        <v>0</v>
      </c>
      <c r="K145" s="244" t="s">
        <v>1198</v>
      </c>
      <c r="L145" s="39"/>
      <c r="M145" s="249" t="s">
        <v>1</v>
      </c>
      <c r="N145" s="250" t="s">
        <v>40</v>
      </c>
      <c r="O145" s="7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162</v>
      </c>
      <c r="AT145" s="203" t="s">
        <v>239</v>
      </c>
      <c r="AU145" s="203" t="s">
        <v>85</v>
      </c>
      <c r="AY145" s="17" t="s">
        <v>154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83</v>
      </c>
      <c r="BK145" s="204">
        <f>ROUND(I145*H145,2)</f>
        <v>0</v>
      </c>
      <c r="BL145" s="17" t="s">
        <v>162</v>
      </c>
      <c r="BM145" s="203" t="s">
        <v>1220</v>
      </c>
    </row>
    <row r="146" spans="1:65" s="2" customFormat="1" ht="19.5">
      <c r="A146" s="34"/>
      <c r="B146" s="35"/>
      <c r="C146" s="36"/>
      <c r="D146" s="205" t="s">
        <v>163</v>
      </c>
      <c r="E146" s="36"/>
      <c r="F146" s="206" t="s">
        <v>1219</v>
      </c>
      <c r="G146" s="36"/>
      <c r="H146" s="36"/>
      <c r="I146" s="207"/>
      <c r="J146" s="36"/>
      <c r="K146" s="36"/>
      <c r="L146" s="39"/>
      <c r="M146" s="208"/>
      <c r="N146" s="20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163</v>
      </c>
      <c r="AU146" s="17" t="s">
        <v>85</v>
      </c>
    </row>
    <row r="147" spans="1:65" s="12" customFormat="1" ht="22.9" customHeight="1">
      <c r="B147" s="175"/>
      <c r="C147" s="176"/>
      <c r="D147" s="177" t="s">
        <v>74</v>
      </c>
      <c r="E147" s="189" t="s">
        <v>178</v>
      </c>
      <c r="F147" s="189" t="s">
        <v>1221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SUM(P148:P157)</f>
        <v>0</v>
      </c>
      <c r="Q147" s="183"/>
      <c r="R147" s="184">
        <f>SUM(R148:R157)</f>
        <v>0.71887999999999996</v>
      </c>
      <c r="S147" s="183"/>
      <c r="T147" s="185">
        <f>SUM(T148:T157)</f>
        <v>0</v>
      </c>
      <c r="AR147" s="186" t="s">
        <v>83</v>
      </c>
      <c r="AT147" s="187" t="s">
        <v>74</v>
      </c>
      <c r="AU147" s="187" t="s">
        <v>83</v>
      </c>
      <c r="AY147" s="186" t="s">
        <v>154</v>
      </c>
      <c r="BK147" s="188">
        <f>SUM(BK148:BK157)</f>
        <v>0</v>
      </c>
    </row>
    <row r="148" spans="1:65" s="2" customFormat="1" ht="24.2" customHeight="1">
      <c r="A148" s="34"/>
      <c r="B148" s="35"/>
      <c r="C148" s="242" t="s">
        <v>177</v>
      </c>
      <c r="D148" s="242" t="s">
        <v>239</v>
      </c>
      <c r="E148" s="243" t="s">
        <v>1222</v>
      </c>
      <c r="F148" s="244" t="s">
        <v>1223</v>
      </c>
      <c r="G148" s="245" t="s">
        <v>159</v>
      </c>
      <c r="H148" s="246">
        <v>4</v>
      </c>
      <c r="I148" s="247"/>
      <c r="J148" s="248">
        <f>ROUND(I148*H148,2)</f>
        <v>0</v>
      </c>
      <c r="K148" s="244" t="s">
        <v>1198</v>
      </c>
      <c r="L148" s="39"/>
      <c r="M148" s="249" t="s">
        <v>1</v>
      </c>
      <c r="N148" s="250" t="s">
        <v>40</v>
      </c>
      <c r="O148" s="71"/>
      <c r="P148" s="201">
        <f>O148*H148</f>
        <v>0</v>
      </c>
      <c r="Q148" s="201">
        <v>0.17488999999999999</v>
      </c>
      <c r="R148" s="201">
        <f>Q148*H148</f>
        <v>0.69955999999999996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162</v>
      </c>
      <c r="AT148" s="203" t="s">
        <v>239</v>
      </c>
      <c r="AU148" s="203" t="s">
        <v>85</v>
      </c>
      <c r="AY148" s="17" t="s">
        <v>154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83</v>
      </c>
      <c r="BK148" s="204">
        <f>ROUND(I148*H148,2)</f>
        <v>0</v>
      </c>
      <c r="BL148" s="17" t="s">
        <v>162</v>
      </c>
      <c r="BM148" s="203" t="s">
        <v>1224</v>
      </c>
    </row>
    <row r="149" spans="1:65" s="2" customFormat="1" ht="19.5">
      <c r="A149" s="34"/>
      <c r="B149" s="35"/>
      <c r="C149" s="36"/>
      <c r="D149" s="205" t="s">
        <v>163</v>
      </c>
      <c r="E149" s="36"/>
      <c r="F149" s="206" t="s">
        <v>1223</v>
      </c>
      <c r="G149" s="36"/>
      <c r="H149" s="36"/>
      <c r="I149" s="207"/>
      <c r="J149" s="36"/>
      <c r="K149" s="36"/>
      <c r="L149" s="39"/>
      <c r="M149" s="208"/>
      <c r="N149" s="209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163</v>
      </c>
      <c r="AU149" s="17" t="s">
        <v>85</v>
      </c>
    </row>
    <row r="150" spans="1:65" s="2" customFormat="1" ht="24.2" customHeight="1">
      <c r="A150" s="34"/>
      <c r="B150" s="35"/>
      <c r="C150" s="191" t="s">
        <v>192</v>
      </c>
      <c r="D150" s="191" t="s">
        <v>156</v>
      </c>
      <c r="E150" s="192" t="s">
        <v>1225</v>
      </c>
      <c r="F150" s="193" t="s">
        <v>1226</v>
      </c>
      <c r="G150" s="194" t="s">
        <v>159</v>
      </c>
      <c r="H150" s="195">
        <v>2</v>
      </c>
      <c r="I150" s="196"/>
      <c r="J150" s="197">
        <f>ROUND(I150*H150,2)</f>
        <v>0</v>
      </c>
      <c r="K150" s="193" t="s">
        <v>1198</v>
      </c>
      <c r="L150" s="198"/>
      <c r="M150" s="199" t="s">
        <v>1</v>
      </c>
      <c r="N150" s="200" t="s">
        <v>40</v>
      </c>
      <c r="O150" s="71"/>
      <c r="P150" s="201">
        <f>O150*H150</f>
        <v>0</v>
      </c>
      <c r="Q150" s="201">
        <v>3.7000000000000002E-3</v>
      </c>
      <c r="R150" s="201">
        <f>Q150*H150</f>
        <v>7.4000000000000003E-3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161</v>
      </c>
      <c r="AT150" s="203" t="s">
        <v>156</v>
      </c>
      <c r="AU150" s="203" t="s">
        <v>85</v>
      </c>
      <c r="AY150" s="17" t="s">
        <v>154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83</v>
      </c>
      <c r="BK150" s="204">
        <f>ROUND(I150*H150,2)</f>
        <v>0</v>
      </c>
      <c r="BL150" s="17" t="s">
        <v>162</v>
      </c>
      <c r="BM150" s="203" t="s">
        <v>1227</v>
      </c>
    </row>
    <row r="151" spans="1:65" s="2" customFormat="1" ht="11.25">
      <c r="A151" s="34"/>
      <c r="B151" s="35"/>
      <c r="C151" s="36"/>
      <c r="D151" s="205" t="s">
        <v>163</v>
      </c>
      <c r="E151" s="36"/>
      <c r="F151" s="206" t="s">
        <v>1226</v>
      </c>
      <c r="G151" s="36"/>
      <c r="H151" s="36"/>
      <c r="I151" s="207"/>
      <c r="J151" s="36"/>
      <c r="K151" s="36"/>
      <c r="L151" s="39"/>
      <c r="M151" s="208"/>
      <c r="N151" s="209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85</v>
      </c>
    </row>
    <row r="152" spans="1:65" s="2" customFormat="1" ht="24.2" customHeight="1">
      <c r="A152" s="34"/>
      <c r="B152" s="35"/>
      <c r="C152" s="191" t="s">
        <v>238</v>
      </c>
      <c r="D152" s="191" t="s">
        <v>156</v>
      </c>
      <c r="E152" s="192" t="s">
        <v>1228</v>
      </c>
      <c r="F152" s="193" t="s">
        <v>1229</v>
      </c>
      <c r="G152" s="194" t="s">
        <v>159</v>
      </c>
      <c r="H152" s="195">
        <v>2</v>
      </c>
      <c r="I152" s="196"/>
      <c r="J152" s="197">
        <f>ROUND(I152*H152,2)</f>
        <v>0</v>
      </c>
      <c r="K152" s="193" t="s">
        <v>1198</v>
      </c>
      <c r="L152" s="198"/>
      <c r="M152" s="199" t="s">
        <v>1</v>
      </c>
      <c r="N152" s="200" t="s">
        <v>40</v>
      </c>
      <c r="O152" s="71"/>
      <c r="P152" s="201">
        <f>O152*H152</f>
        <v>0</v>
      </c>
      <c r="Q152" s="201">
        <v>3.3999999999999998E-3</v>
      </c>
      <c r="R152" s="201">
        <f>Q152*H152</f>
        <v>6.7999999999999996E-3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161</v>
      </c>
      <c r="AT152" s="203" t="s">
        <v>156</v>
      </c>
      <c r="AU152" s="203" t="s">
        <v>85</v>
      </c>
      <c r="AY152" s="17" t="s">
        <v>154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83</v>
      </c>
      <c r="BK152" s="204">
        <f>ROUND(I152*H152,2)</f>
        <v>0</v>
      </c>
      <c r="BL152" s="17" t="s">
        <v>162</v>
      </c>
      <c r="BM152" s="203" t="s">
        <v>1230</v>
      </c>
    </row>
    <row r="153" spans="1:65" s="2" customFormat="1" ht="11.25">
      <c r="A153" s="34"/>
      <c r="B153" s="35"/>
      <c r="C153" s="36"/>
      <c r="D153" s="205" t="s">
        <v>163</v>
      </c>
      <c r="E153" s="36"/>
      <c r="F153" s="206" t="s">
        <v>1229</v>
      </c>
      <c r="G153" s="36"/>
      <c r="H153" s="36"/>
      <c r="I153" s="207"/>
      <c r="J153" s="36"/>
      <c r="K153" s="36"/>
      <c r="L153" s="39"/>
      <c r="M153" s="208"/>
      <c r="N153" s="209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163</v>
      </c>
      <c r="AU153" s="17" t="s">
        <v>85</v>
      </c>
    </row>
    <row r="154" spans="1:65" s="2" customFormat="1" ht="24.2" customHeight="1">
      <c r="A154" s="34"/>
      <c r="B154" s="35"/>
      <c r="C154" s="242" t="s">
        <v>175</v>
      </c>
      <c r="D154" s="242" t="s">
        <v>239</v>
      </c>
      <c r="E154" s="243" t="s">
        <v>1231</v>
      </c>
      <c r="F154" s="244" t="s">
        <v>1232</v>
      </c>
      <c r="G154" s="245" t="s">
        <v>310</v>
      </c>
      <c r="H154" s="246">
        <v>3.2</v>
      </c>
      <c r="I154" s="247"/>
      <c r="J154" s="248">
        <f>ROUND(I154*H154,2)</f>
        <v>0</v>
      </c>
      <c r="K154" s="244" t="s">
        <v>1198</v>
      </c>
      <c r="L154" s="39"/>
      <c r="M154" s="249" t="s">
        <v>1</v>
      </c>
      <c r="N154" s="250" t="s">
        <v>40</v>
      </c>
      <c r="O154" s="7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162</v>
      </c>
      <c r="AT154" s="203" t="s">
        <v>239</v>
      </c>
      <c r="AU154" s="203" t="s">
        <v>85</v>
      </c>
      <c r="AY154" s="17" t="s">
        <v>154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83</v>
      </c>
      <c r="BK154" s="204">
        <f>ROUND(I154*H154,2)</f>
        <v>0</v>
      </c>
      <c r="BL154" s="17" t="s">
        <v>162</v>
      </c>
      <c r="BM154" s="203" t="s">
        <v>1233</v>
      </c>
    </row>
    <row r="155" spans="1:65" s="2" customFormat="1" ht="19.5">
      <c r="A155" s="34"/>
      <c r="B155" s="35"/>
      <c r="C155" s="36"/>
      <c r="D155" s="205" t="s">
        <v>163</v>
      </c>
      <c r="E155" s="36"/>
      <c r="F155" s="206" t="s">
        <v>1232</v>
      </c>
      <c r="G155" s="36"/>
      <c r="H155" s="36"/>
      <c r="I155" s="207"/>
      <c r="J155" s="36"/>
      <c r="K155" s="36"/>
      <c r="L155" s="39"/>
      <c r="M155" s="208"/>
      <c r="N155" s="209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163</v>
      </c>
      <c r="AU155" s="17" t="s">
        <v>85</v>
      </c>
    </row>
    <row r="156" spans="1:65" s="2" customFormat="1" ht="24.2" customHeight="1">
      <c r="A156" s="34"/>
      <c r="B156" s="35"/>
      <c r="C156" s="191" t="s">
        <v>249</v>
      </c>
      <c r="D156" s="191" t="s">
        <v>156</v>
      </c>
      <c r="E156" s="192" t="s">
        <v>1234</v>
      </c>
      <c r="F156" s="193" t="s">
        <v>1235</v>
      </c>
      <c r="G156" s="194" t="s">
        <v>310</v>
      </c>
      <c r="H156" s="195">
        <v>3.2</v>
      </c>
      <c r="I156" s="196"/>
      <c r="J156" s="197">
        <f>ROUND(I156*H156,2)</f>
        <v>0</v>
      </c>
      <c r="K156" s="193" t="s">
        <v>1198</v>
      </c>
      <c r="L156" s="198"/>
      <c r="M156" s="199" t="s">
        <v>1</v>
      </c>
      <c r="N156" s="200" t="s">
        <v>40</v>
      </c>
      <c r="O156" s="71"/>
      <c r="P156" s="201">
        <f>O156*H156</f>
        <v>0</v>
      </c>
      <c r="Q156" s="201">
        <v>1.6000000000000001E-3</v>
      </c>
      <c r="R156" s="201">
        <f>Q156*H156</f>
        <v>5.1200000000000004E-3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161</v>
      </c>
      <c r="AT156" s="203" t="s">
        <v>156</v>
      </c>
      <c r="AU156" s="203" t="s">
        <v>85</v>
      </c>
      <c r="AY156" s="17" t="s">
        <v>154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83</v>
      </c>
      <c r="BK156" s="204">
        <f>ROUND(I156*H156,2)</f>
        <v>0</v>
      </c>
      <c r="BL156" s="17" t="s">
        <v>162</v>
      </c>
      <c r="BM156" s="203" t="s">
        <v>1236</v>
      </c>
    </row>
    <row r="157" spans="1:65" s="2" customFormat="1" ht="19.5">
      <c r="A157" s="34"/>
      <c r="B157" s="35"/>
      <c r="C157" s="36"/>
      <c r="D157" s="205" t="s">
        <v>163</v>
      </c>
      <c r="E157" s="36"/>
      <c r="F157" s="206" t="s">
        <v>1235</v>
      </c>
      <c r="G157" s="36"/>
      <c r="H157" s="36"/>
      <c r="I157" s="207"/>
      <c r="J157" s="36"/>
      <c r="K157" s="36"/>
      <c r="L157" s="39"/>
      <c r="M157" s="208"/>
      <c r="N157" s="20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163</v>
      </c>
      <c r="AU157" s="17" t="s">
        <v>85</v>
      </c>
    </row>
    <row r="158" spans="1:65" s="12" customFormat="1" ht="22.9" customHeight="1">
      <c r="B158" s="175"/>
      <c r="C158" s="176"/>
      <c r="D158" s="177" t="s">
        <v>74</v>
      </c>
      <c r="E158" s="189" t="s">
        <v>177</v>
      </c>
      <c r="F158" s="189" t="s">
        <v>1237</v>
      </c>
      <c r="G158" s="176"/>
      <c r="H158" s="176"/>
      <c r="I158" s="179"/>
      <c r="J158" s="190">
        <f>BK158</f>
        <v>0</v>
      </c>
      <c r="K158" s="176"/>
      <c r="L158" s="181"/>
      <c r="M158" s="182"/>
      <c r="N158" s="183"/>
      <c r="O158" s="183"/>
      <c r="P158" s="184">
        <f>SUM(P159:P166)</f>
        <v>0</v>
      </c>
      <c r="Q158" s="183"/>
      <c r="R158" s="184">
        <f>SUM(R159:R166)</f>
        <v>0</v>
      </c>
      <c r="S158" s="183"/>
      <c r="T158" s="185">
        <f>SUM(T159:T166)</f>
        <v>27.495200000000001</v>
      </c>
      <c r="AR158" s="186" t="s">
        <v>83</v>
      </c>
      <c r="AT158" s="187" t="s">
        <v>74</v>
      </c>
      <c r="AU158" s="187" t="s">
        <v>83</v>
      </c>
      <c r="AY158" s="186" t="s">
        <v>154</v>
      </c>
      <c r="BK158" s="188">
        <f>SUM(BK159:BK166)</f>
        <v>0</v>
      </c>
    </row>
    <row r="159" spans="1:65" s="2" customFormat="1" ht="24.2" customHeight="1">
      <c r="A159" s="34"/>
      <c r="B159" s="35"/>
      <c r="C159" s="242" t="s">
        <v>209</v>
      </c>
      <c r="D159" s="242" t="s">
        <v>239</v>
      </c>
      <c r="E159" s="243" t="s">
        <v>1238</v>
      </c>
      <c r="F159" s="244" t="s">
        <v>1239</v>
      </c>
      <c r="G159" s="245" t="s">
        <v>1240</v>
      </c>
      <c r="H159" s="246">
        <v>1</v>
      </c>
      <c r="I159" s="247"/>
      <c r="J159" s="248">
        <f>ROUND(I159*H159,2)</f>
        <v>0</v>
      </c>
      <c r="K159" s="244" t="s">
        <v>1</v>
      </c>
      <c r="L159" s="39"/>
      <c r="M159" s="249" t="s">
        <v>1</v>
      </c>
      <c r="N159" s="250" t="s">
        <v>40</v>
      </c>
      <c r="O159" s="7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162</v>
      </c>
      <c r="AT159" s="203" t="s">
        <v>239</v>
      </c>
      <c r="AU159" s="203" t="s">
        <v>85</v>
      </c>
      <c r="AY159" s="17" t="s">
        <v>154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83</v>
      </c>
      <c r="BK159" s="204">
        <f>ROUND(I159*H159,2)</f>
        <v>0</v>
      </c>
      <c r="BL159" s="17" t="s">
        <v>162</v>
      </c>
      <c r="BM159" s="203" t="s">
        <v>1241</v>
      </c>
    </row>
    <row r="160" spans="1:65" s="2" customFormat="1" ht="19.5">
      <c r="A160" s="34"/>
      <c r="B160" s="35"/>
      <c r="C160" s="36"/>
      <c r="D160" s="205" t="s">
        <v>163</v>
      </c>
      <c r="E160" s="36"/>
      <c r="F160" s="206" t="s">
        <v>1239</v>
      </c>
      <c r="G160" s="36"/>
      <c r="H160" s="36"/>
      <c r="I160" s="207"/>
      <c r="J160" s="36"/>
      <c r="K160" s="36"/>
      <c r="L160" s="39"/>
      <c r="M160" s="208"/>
      <c r="N160" s="209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163</v>
      </c>
      <c r="AU160" s="17" t="s">
        <v>85</v>
      </c>
    </row>
    <row r="161" spans="1:65" s="2" customFormat="1" ht="24.2" customHeight="1">
      <c r="A161" s="34"/>
      <c r="B161" s="35"/>
      <c r="C161" s="242" t="s">
        <v>8</v>
      </c>
      <c r="D161" s="242" t="s">
        <v>239</v>
      </c>
      <c r="E161" s="243" t="s">
        <v>1242</v>
      </c>
      <c r="F161" s="244" t="s">
        <v>1243</v>
      </c>
      <c r="G161" s="245" t="s">
        <v>191</v>
      </c>
      <c r="H161" s="246">
        <v>1.5</v>
      </c>
      <c r="I161" s="247"/>
      <c r="J161" s="248">
        <f>ROUND(I161*H161,2)</f>
        <v>0</v>
      </c>
      <c r="K161" s="244" t="s">
        <v>1</v>
      </c>
      <c r="L161" s="39"/>
      <c r="M161" s="249" t="s">
        <v>1</v>
      </c>
      <c r="N161" s="250" t="s">
        <v>40</v>
      </c>
      <c r="O161" s="71"/>
      <c r="P161" s="201">
        <f>O161*H161</f>
        <v>0</v>
      </c>
      <c r="Q161" s="201">
        <v>0</v>
      </c>
      <c r="R161" s="201">
        <f>Q161*H161</f>
        <v>0</v>
      </c>
      <c r="S161" s="201">
        <v>1</v>
      </c>
      <c r="T161" s="202">
        <f>S161*H161</f>
        <v>1.5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162</v>
      </c>
      <c r="AT161" s="203" t="s">
        <v>239</v>
      </c>
      <c r="AU161" s="203" t="s">
        <v>85</v>
      </c>
      <c r="AY161" s="17" t="s">
        <v>154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83</v>
      </c>
      <c r="BK161" s="204">
        <f>ROUND(I161*H161,2)</f>
        <v>0</v>
      </c>
      <c r="BL161" s="17" t="s">
        <v>162</v>
      </c>
      <c r="BM161" s="203" t="s">
        <v>1244</v>
      </c>
    </row>
    <row r="162" spans="1:65" s="2" customFormat="1" ht="19.5">
      <c r="A162" s="34"/>
      <c r="B162" s="35"/>
      <c r="C162" s="36"/>
      <c r="D162" s="205" t="s">
        <v>163</v>
      </c>
      <c r="E162" s="36"/>
      <c r="F162" s="206" t="s">
        <v>1243</v>
      </c>
      <c r="G162" s="36"/>
      <c r="H162" s="36"/>
      <c r="I162" s="207"/>
      <c r="J162" s="36"/>
      <c r="K162" s="36"/>
      <c r="L162" s="39"/>
      <c r="M162" s="208"/>
      <c r="N162" s="209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163</v>
      </c>
      <c r="AU162" s="17" t="s">
        <v>85</v>
      </c>
    </row>
    <row r="163" spans="1:65" s="2" customFormat="1" ht="33" customHeight="1">
      <c r="A163" s="34"/>
      <c r="B163" s="35"/>
      <c r="C163" s="242" t="s">
        <v>218</v>
      </c>
      <c r="D163" s="242" t="s">
        <v>239</v>
      </c>
      <c r="E163" s="243" t="s">
        <v>1245</v>
      </c>
      <c r="F163" s="244" t="s">
        <v>1246</v>
      </c>
      <c r="G163" s="245" t="s">
        <v>217</v>
      </c>
      <c r="H163" s="246">
        <v>36</v>
      </c>
      <c r="I163" s="247"/>
      <c r="J163" s="248">
        <f>ROUND(I163*H163,2)</f>
        <v>0</v>
      </c>
      <c r="K163" s="244" t="s">
        <v>1198</v>
      </c>
      <c r="L163" s="39"/>
      <c r="M163" s="249" t="s">
        <v>1</v>
      </c>
      <c r="N163" s="250" t="s">
        <v>40</v>
      </c>
      <c r="O163" s="71"/>
      <c r="P163" s="201">
        <f>O163*H163</f>
        <v>0</v>
      </c>
      <c r="Q163" s="201">
        <v>0</v>
      </c>
      <c r="R163" s="201">
        <f>Q163*H163</f>
        <v>0</v>
      </c>
      <c r="S163" s="201">
        <v>0.55000000000000004</v>
      </c>
      <c r="T163" s="202">
        <f>S163*H163</f>
        <v>19.8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162</v>
      </c>
      <c r="AT163" s="203" t="s">
        <v>239</v>
      </c>
      <c r="AU163" s="203" t="s">
        <v>85</v>
      </c>
      <c r="AY163" s="17" t="s">
        <v>154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83</v>
      </c>
      <c r="BK163" s="204">
        <f>ROUND(I163*H163,2)</f>
        <v>0</v>
      </c>
      <c r="BL163" s="17" t="s">
        <v>162</v>
      </c>
      <c r="BM163" s="203" t="s">
        <v>1247</v>
      </c>
    </row>
    <row r="164" spans="1:65" s="2" customFormat="1" ht="19.5">
      <c r="A164" s="34"/>
      <c r="B164" s="35"/>
      <c r="C164" s="36"/>
      <c r="D164" s="205" t="s">
        <v>163</v>
      </c>
      <c r="E164" s="36"/>
      <c r="F164" s="206" t="s">
        <v>1246</v>
      </c>
      <c r="G164" s="36"/>
      <c r="H164" s="36"/>
      <c r="I164" s="207"/>
      <c r="J164" s="36"/>
      <c r="K164" s="36"/>
      <c r="L164" s="39"/>
      <c r="M164" s="208"/>
      <c r="N164" s="20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163</v>
      </c>
      <c r="AU164" s="17" t="s">
        <v>85</v>
      </c>
    </row>
    <row r="165" spans="1:65" s="2" customFormat="1" ht="24.2" customHeight="1">
      <c r="A165" s="34"/>
      <c r="B165" s="35"/>
      <c r="C165" s="242" t="s">
        <v>281</v>
      </c>
      <c r="D165" s="242" t="s">
        <v>239</v>
      </c>
      <c r="E165" s="243" t="s">
        <v>1248</v>
      </c>
      <c r="F165" s="244" t="s">
        <v>1249</v>
      </c>
      <c r="G165" s="245" t="s">
        <v>217</v>
      </c>
      <c r="H165" s="246">
        <v>2.8159999999999998</v>
      </c>
      <c r="I165" s="247"/>
      <c r="J165" s="248">
        <f>ROUND(I165*H165,2)</f>
        <v>0</v>
      </c>
      <c r="K165" s="244" t="s">
        <v>1198</v>
      </c>
      <c r="L165" s="39"/>
      <c r="M165" s="249" t="s">
        <v>1</v>
      </c>
      <c r="N165" s="250" t="s">
        <v>40</v>
      </c>
      <c r="O165" s="71"/>
      <c r="P165" s="201">
        <f>O165*H165</f>
        <v>0</v>
      </c>
      <c r="Q165" s="201">
        <v>0</v>
      </c>
      <c r="R165" s="201">
        <f>Q165*H165</f>
        <v>0</v>
      </c>
      <c r="S165" s="201">
        <v>2.2000000000000002</v>
      </c>
      <c r="T165" s="202">
        <f>S165*H165</f>
        <v>6.1951999999999998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162</v>
      </c>
      <c r="AT165" s="203" t="s">
        <v>239</v>
      </c>
      <c r="AU165" s="203" t="s">
        <v>85</v>
      </c>
      <c r="AY165" s="17" t="s">
        <v>154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83</v>
      </c>
      <c r="BK165" s="204">
        <f>ROUND(I165*H165,2)</f>
        <v>0</v>
      </c>
      <c r="BL165" s="17" t="s">
        <v>162</v>
      </c>
      <c r="BM165" s="203" t="s">
        <v>1250</v>
      </c>
    </row>
    <row r="166" spans="1:65" s="2" customFormat="1" ht="19.5">
      <c r="A166" s="34"/>
      <c r="B166" s="35"/>
      <c r="C166" s="36"/>
      <c r="D166" s="205" t="s">
        <v>163</v>
      </c>
      <c r="E166" s="36"/>
      <c r="F166" s="206" t="s">
        <v>1249</v>
      </c>
      <c r="G166" s="36"/>
      <c r="H166" s="36"/>
      <c r="I166" s="207"/>
      <c r="J166" s="36"/>
      <c r="K166" s="36"/>
      <c r="L166" s="39"/>
      <c r="M166" s="208"/>
      <c r="N166" s="20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163</v>
      </c>
      <c r="AU166" s="17" t="s">
        <v>85</v>
      </c>
    </row>
    <row r="167" spans="1:65" s="12" customFormat="1" ht="22.9" customHeight="1">
      <c r="B167" s="175"/>
      <c r="C167" s="176"/>
      <c r="D167" s="177" t="s">
        <v>74</v>
      </c>
      <c r="E167" s="189" t="s">
        <v>1251</v>
      </c>
      <c r="F167" s="189" t="s">
        <v>1252</v>
      </c>
      <c r="G167" s="176"/>
      <c r="H167" s="176"/>
      <c r="I167" s="179"/>
      <c r="J167" s="190">
        <f>BK167</f>
        <v>0</v>
      </c>
      <c r="K167" s="176"/>
      <c r="L167" s="181"/>
      <c r="M167" s="182"/>
      <c r="N167" s="183"/>
      <c r="O167" s="183"/>
      <c r="P167" s="184">
        <f>SUM(P168:P187)</f>
        <v>0</v>
      </c>
      <c r="Q167" s="183"/>
      <c r="R167" s="184">
        <f>SUM(R168:R187)</f>
        <v>0</v>
      </c>
      <c r="S167" s="183"/>
      <c r="T167" s="185">
        <f>SUM(T168:T187)</f>
        <v>0</v>
      </c>
      <c r="AR167" s="186" t="s">
        <v>83</v>
      </c>
      <c r="AT167" s="187" t="s">
        <v>74</v>
      </c>
      <c r="AU167" s="187" t="s">
        <v>83</v>
      </c>
      <c r="AY167" s="186" t="s">
        <v>154</v>
      </c>
      <c r="BK167" s="188">
        <f>SUM(BK168:BK187)</f>
        <v>0</v>
      </c>
    </row>
    <row r="168" spans="1:65" s="2" customFormat="1" ht="16.5" customHeight="1">
      <c r="A168" s="34"/>
      <c r="B168" s="35"/>
      <c r="C168" s="242" t="s">
        <v>223</v>
      </c>
      <c r="D168" s="242" t="s">
        <v>239</v>
      </c>
      <c r="E168" s="243" t="s">
        <v>1253</v>
      </c>
      <c r="F168" s="244" t="s">
        <v>1254</v>
      </c>
      <c r="G168" s="245" t="s">
        <v>191</v>
      </c>
      <c r="H168" s="246">
        <v>27.495000000000001</v>
      </c>
      <c r="I168" s="247"/>
      <c r="J168" s="248">
        <f>ROUND(I168*H168,2)</f>
        <v>0</v>
      </c>
      <c r="K168" s="244" t="s">
        <v>1198</v>
      </c>
      <c r="L168" s="39"/>
      <c r="M168" s="249" t="s">
        <v>1</v>
      </c>
      <c r="N168" s="250" t="s">
        <v>40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162</v>
      </c>
      <c r="AT168" s="203" t="s">
        <v>239</v>
      </c>
      <c r="AU168" s="203" t="s">
        <v>85</v>
      </c>
      <c r="AY168" s="17" t="s">
        <v>154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83</v>
      </c>
      <c r="BK168" s="204">
        <f>ROUND(I168*H168,2)</f>
        <v>0</v>
      </c>
      <c r="BL168" s="17" t="s">
        <v>162</v>
      </c>
      <c r="BM168" s="203" t="s">
        <v>1255</v>
      </c>
    </row>
    <row r="169" spans="1:65" s="2" customFormat="1" ht="11.25">
      <c r="A169" s="34"/>
      <c r="B169" s="35"/>
      <c r="C169" s="36"/>
      <c r="D169" s="205" t="s">
        <v>163</v>
      </c>
      <c r="E169" s="36"/>
      <c r="F169" s="206" t="s">
        <v>1254</v>
      </c>
      <c r="G169" s="36"/>
      <c r="H169" s="36"/>
      <c r="I169" s="207"/>
      <c r="J169" s="36"/>
      <c r="K169" s="36"/>
      <c r="L169" s="39"/>
      <c r="M169" s="208"/>
      <c r="N169" s="20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163</v>
      </c>
      <c r="AU169" s="17" t="s">
        <v>85</v>
      </c>
    </row>
    <row r="170" spans="1:65" s="2" customFormat="1" ht="24.2" customHeight="1">
      <c r="A170" s="34"/>
      <c r="B170" s="35"/>
      <c r="C170" s="242" t="s">
        <v>299</v>
      </c>
      <c r="D170" s="242" t="s">
        <v>239</v>
      </c>
      <c r="E170" s="243" t="s">
        <v>1256</v>
      </c>
      <c r="F170" s="244" t="s">
        <v>1257</v>
      </c>
      <c r="G170" s="245" t="s">
        <v>191</v>
      </c>
      <c r="H170" s="246">
        <v>27.495000000000001</v>
      </c>
      <c r="I170" s="247"/>
      <c r="J170" s="248">
        <f>ROUND(I170*H170,2)</f>
        <v>0</v>
      </c>
      <c r="K170" s="244" t="s">
        <v>1198</v>
      </c>
      <c r="L170" s="39"/>
      <c r="M170" s="249" t="s">
        <v>1</v>
      </c>
      <c r="N170" s="250" t="s">
        <v>40</v>
      </c>
      <c r="O170" s="7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162</v>
      </c>
      <c r="AT170" s="203" t="s">
        <v>239</v>
      </c>
      <c r="AU170" s="203" t="s">
        <v>85</v>
      </c>
      <c r="AY170" s="17" t="s">
        <v>154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83</v>
      </c>
      <c r="BK170" s="204">
        <f>ROUND(I170*H170,2)</f>
        <v>0</v>
      </c>
      <c r="BL170" s="17" t="s">
        <v>162</v>
      </c>
      <c r="BM170" s="203" t="s">
        <v>1258</v>
      </c>
    </row>
    <row r="171" spans="1:65" s="2" customFormat="1" ht="19.5">
      <c r="A171" s="34"/>
      <c r="B171" s="35"/>
      <c r="C171" s="36"/>
      <c r="D171" s="205" t="s">
        <v>163</v>
      </c>
      <c r="E171" s="36"/>
      <c r="F171" s="206" t="s">
        <v>1257</v>
      </c>
      <c r="G171" s="36"/>
      <c r="H171" s="36"/>
      <c r="I171" s="207"/>
      <c r="J171" s="36"/>
      <c r="K171" s="36"/>
      <c r="L171" s="39"/>
      <c r="M171" s="208"/>
      <c r="N171" s="209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163</v>
      </c>
      <c r="AU171" s="17" t="s">
        <v>85</v>
      </c>
    </row>
    <row r="172" spans="1:65" s="2" customFormat="1" ht="24.2" customHeight="1">
      <c r="A172" s="34"/>
      <c r="B172" s="35"/>
      <c r="C172" s="242" t="s">
        <v>232</v>
      </c>
      <c r="D172" s="242" t="s">
        <v>239</v>
      </c>
      <c r="E172" s="243" t="s">
        <v>1259</v>
      </c>
      <c r="F172" s="244" t="s">
        <v>1260</v>
      </c>
      <c r="G172" s="245" t="s">
        <v>191</v>
      </c>
      <c r="H172" s="246">
        <v>522.40499999999997</v>
      </c>
      <c r="I172" s="247"/>
      <c r="J172" s="248">
        <f>ROUND(I172*H172,2)</f>
        <v>0</v>
      </c>
      <c r="K172" s="244" t="s">
        <v>1198</v>
      </c>
      <c r="L172" s="39"/>
      <c r="M172" s="249" t="s">
        <v>1</v>
      </c>
      <c r="N172" s="250" t="s">
        <v>40</v>
      </c>
      <c r="O172" s="7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162</v>
      </c>
      <c r="AT172" s="203" t="s">
        <v>239</v>
      </c>
      <c r="AU172" s="203" t="s">
        <v>85</v>
      </c>
      <c r="AY172" s="17" t="s">
        <v>154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83</v>
      </c>
      <c r="BK172" s="204">
        <f>ROUND(I172*H172,2)</f>
        <v>0</v>
      </c>
      <c r="BL172" s="17" t="s">
        <v>162</v>
      </c>
      <c r="BM172" s="203" t="s">
        <v>1261</v>
      </c>
    </row>
    <row r="173" spans="1:65" s="2" customFormat="1" ht="19.5">
      <c r="A173" s="34"/>
      <c r="B173" s="35"/>
      <c r="C173" s="36"/>
      <c r="D173" s="205" t="s">
        <v>163</v>
      </c>
      <c r="E173" s="36"/>
      <c r="F173" s="206" t="s">
        <v>1260</v>
      </c>
      <c r="G173" s="36"/>
      <c r="H173" s="36"/>
      <c r="I173" s="207"/>
      <c r="J173" s="36"/>
      <c r="K173" s="36"/>
      <c r="L173" s="39"/>
      <c r="M173" s="208"/>
      <c r="N173" s="209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163</v>
      </c>
      <c r="AU173" s="17" t="s">
        <v>85</v>
      </c>
    </row>
    <row r="174" spans="1:65" s="2" customFormat="1" ht="16.5" customHeight="1">
      <c r="A174" s="34"/>
      <c r="B174" s="35"/>
      <c r="C174" s="242" t="s">
        <v>7</v>
      </c>
      <c r="D174" s="242" t="s">
        <v>239</v>
      </c>
      <c r="E174" s="243" t="s">
        <v>1262</v>
      </c>
      <c r="F174" s="244" t="s">
        <v>1263</v>
      </c>
      <c r="G174" s="245" t="s">
        <v>191</v>
      </c>
      <c r="H174" s="246">
        <v>27.495000000000001</v>
      </c>
      <c r="I174" s="247"/>
      <c r="J174" s="248">
        <f>ROUND(I174*H174,2)</f>
        <v>0</v>
      </c>
      <c r="K174" s="244" t="s">
        <v>1198</v>
      </c>
      <c r="L174" s="39"/>
      <c r="M174" s="249" t="s">
        <v>1</v>
      </c>
      <c r="N174" s="250" t="s">
        <v>40</v>
      </c>
      <c r="O174" s="7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162</v>
      </c>
      <c r="AT174" s="203" t="s">
        <v>239</v>
      </c>
      <c r="AU174" s="203" t="s">
        <v>85</v>
      </c>
      <c r="AY174" s="17" t="s">
        <v>154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83</v>
      </c>
      <c r="BK174" s="204">
        <f>ROUND(I174*H174,2)</f>
        <v>0</v>
      </c>
      <c r="BL174" s="17" t="s">
        <v>162</v>
      </c>
      <c r="BM174" s="203" t="s">
        <v>1264</v>
      </c>
    </row>
    <row r="175" spans="1:65" s="2" customFormat="1" ht="11.25">
      <c r="A175" s="34"/>
      <c r="B175" s="35"/>
      <c r="C175" s="36"/>
      <c r="D175" s="205" t="s">
        <v>163</v>
      </c>
      <c r="E175" s="36"/>
      <c r="F175" s="206" t="s">
        <v>1263</v>
      </c>
      <c r="G175" s="36"/>
      <c r="H175" s="36"/>
      <c r="I175" s="207"/>
      <c r="J175" s="36"/>
      <c r="K175" s="36"/>
      <c r="L175" s="39"/>
      <c r="M175" s="208"/>
      <c r="N175" s="209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163</v>
      </c>
      <c r="AU175" s="17" t="s">
        <v>85</v>
      </c>
    </row>
    <row r="176" spans="1:65" s="2" customFormat="1" ht="24.2" customHeight="1">
      <c r="A176" s="34"/>
      <c r="B176" s="35"/>
      <c r="C176" s="242" t="s">
        <v>242</v>
      </c>
      <c r="D176" s="242" t="s">
        <v>239</v>
      </c>
      <c r="E176" s="243" t="s">
        <v>1265</v>
      </c>
      <c r="F176" s="244" t="s">
        <v>1266</v>
      </c>
      <c r="G176" s="245" t="s">
        <v>191</v>
      </c>
      <c r="H176" s="246">
        <v>1.5</v>
      </c>
      <c r="I176" s="247"/>
      <c r="J176" s="248">
        <f>ROUND(I176*H176,2)</f>
        <v>0</v>
      </c>
      <c r="K176" s="244" t="s">
        <v>1198</v>
      </c>
      <c r="L176" s="39"/>
      <c r="M176" s="249" t="s">
        <v>1</v>
      </c>
      <c r="N176" s="250" t="s">
        <v>40</v>
      </c>
      <c r="O176" s="7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162</v>
      </c>
      <c r="AT176" s="203" t="s">
        <v>239</v>
      </c>
      <c r="AU176" s="203" t="s">
        <v>85</v>
      </c>
      <c r="AY176" s="17" t="s">
        <v>154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83</v>
      </c>
      <c r="BK176" s="204">
        <f>ROUND(I176*H176,2)</f>
        <v>0</v>
      </c>
      <c r="BL176" s="17" t="s">
        <v>162</v>
      </c>
      <c r="BM176" s="203" t="s">
        <v>1267</v>
      </c>
    </row>
    <row r="177" spans="1:65" s="2" customFormat="1" ht="19.5">
      <c r="A177" s="34"/>
      <c r="B177" s="35"/>
      <c r="C177" s="36"/>
      <c r="D177" s="205" t="s">
        <v>163</v>
      </c>
      <c r="E177" s="36"/>
      <c r="F177" s="206" t="s">
        <v>1266</v>
      </c>
      <c r="G177" s="36"/>
      <c r="H177" s="36"/>
      <c r="I177" s="207"/>
      <c r="J177" s="36"/>
      <c r="K177" s="36"/>
      <c r="L177" s="39"/>
      <c r="M177" s="208"/>
      <c r="N177" s="209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163</v>
      </c>
      <c r="AU177" s="17" t="s">
        <v>85</v>
      </c>
    </row>
    <row r="178" spans="1:65" s="2" customFormat="1" ht="33" customHeight="1">
      <c r="A178" s="34"/>
      <c r="B178" s="35"/>
      <c r="C178" s="242" t="s">
        <v>325</v>
      </c>
      <c r="D178" s="242" t="s">
        <v>239</v>
      </c>
      <c r="E178" s="243" t="s">
        <v>1268</v>
      </c>
      <c r="F178" s="244" t="s">
        <v>1269</v>
      </c>
      <c r="G178" s="245" t="s">
        <v>191</v>
      </c>
      <c r="H178" s="246">
        <v>0.25</v>
      </c>
      <c r="I178" s="247"/>
      <c r="J178" s="248">
        <f>ROUND(I178*H178,2)</f>
        <v>0</v>
      </c>
      <c r="K178" s="244" t="s">
        <v>1198</v>
      </c>
      <c r="L178" s="39"/>
      <c r="M178" s="249" t="s">
        <v>1</v>
      </c>
      <c r="N178" s="250" t="s">
        <v>40</v>
      </c>
      <c r="O178" s="7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162</v>
      </c>
      <c r="AT178" s="203" t="s">
        <v>239</v>
      </c>
      <c r="AU178" s="203" t="s">
        <v>85</v>
      </c>
      <c r="AY178" s="17" t="s">
        <v>154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83</v>
      </c>
      <c r="BK178" s="204">
        <f>ROUND(I178*H178,2)</f>
        <v>0</v>
      </c>
      <c r="BL178" s="17" t="s">
        <v>162</v>
      </c>
      <c r="BM178" s="203" t="s">
        <v>1270</v>
      </c>
    </row>
    <row r="179" spans="1:65" s="2" customFormat="1" ht="19.5">
      <c r="A179" s="34"/>
      <c r="B179" s="35"/>
      <c r="C179" s="36"/>
      <c r="D179" s="205" t="s">
        <v>163</v>
      </c>
      <c r="E179" s="36"/>
      <c r="F179" s="206" t="s">
        <v>1269</v>
      </c>
      <c r="G179" s="36"/>
      <c r="H179" s="36"/>
      <c r="I179" s="207"/>
      <c r="J179" s="36"/>
      <c r="K179" s="36"/>
      <c r="L179" s="39"/>
      <c r="M179" s="208"/>
      <c r="N179" s="209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163</v>
      </c>
      <c r="AU179" s="17" t="s">
        <v>85</v>
      </c>
    </row>
    <row r="180" spans="1:65" s="2" customFormat="1" ht="33" customHeight="1">
      <c r="A180" s="34"/>
      <c r="B180" s="35"/>
      <c r="C180" s="242" t="s">
        <v>244</v>
      </c>
      <c r="D180" s="242" t="s">
        <v>239</v>
      </c>
      <c r="E180" s="243" t="s">
        <v>1271</v>
      </c>
      <c r="F180" s="244" t="s">
        <v>1272</v>
      </c>
      <c r="G180" s="245" t="s">
        <v>191</v>
      </c>
      <c r="H180" s="246">
        <v>0.1</v>
      </c>
      <c r="I180" s="247"/>
      <c r="J180" s="248">
        <f>ROUND(I180*H180,2)</f>
        <v>0</v>
      </c>
      <c r="K180" s="244" t="s">
        <v>1198</v>
      </c>
      <c r="L180" s="39"/>
      <c r="M180" s="249" t="s">
        <v>1</v>
      </c>
      <c r="N180" s="250" t="s">
        <v>40</v>
      </c>
      <c r="O180" s="7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162</v>
      </c>
      <c r="AT180" s="203" t="s">
        <v>239</v>
      </c>
      <c r="AU180" s="203" t="s">
        <v>85</v>
      </c>
      <c r="AY180" s="17" t="s">
        <v>154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83</v>
      </c>
      <c r="BK180" s="204">
        <f>ROUND(I180*H180,2)</f>
        <v>0</v>
      </c>
      <c r="BL180" s="17" t="s">
        <v>162</v>
      </c>
      <c r="BM180" s="203" t="s">
        <v>1273</v>
      </c>
    </row>
    <row r="181" spans="1:65" s="2" customFormat="1" ht="19.5">
      <c r="A181" s="34"/>
      <c r="B181" s="35"/>
      <c r="C181" s="36"/>
      <c r="D181" s="205" t="s">
        <v>163</v>
      </c>
      <c r="E181" s="36"/>
      <c r="F181" s="206" t="s">
        <v>1272</v>
      </c>
      <c r="G181" s="36"/>
      <c r="H181" s="36"/>
      <c r="I181" s="207"/>
      <c r="J181" s="36"/>
      <c r="K181" s="36"/>
      <c r="L181" s="39"/>
      <c r="M181" s="208"/>
      <c r="N181" s="209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163</v>
      </c>
      <c r="AU181" s="17" t="s">
        <v>85</v>
      </c>
    </row>
    <row r="182" spans="1:65" s="2" customFormat="1" ht="37.9" customHeight="1">
      <c r="A182" s="34"/>
      <c r="B182" s="35"/>
      <c r="C182" s="242" t="s">
        <v>344</v>
      </c>
      <c r="D182" s="242" t="s">
        <v>239</v>
      </c>
      <c r="E182" s="243" t="s">
        <v>1274</v>
      </c>
      <c r="F182" s="244" t="s">
        <v>1275</v>
      </c>
      <c r="G182" s="245" t="s">
        <v>191</v>
      </c>
      <c r="H182" s="246">
        <v>6.1950000000000003</v>
      </c>
      <c r="I182" s="247"/>
      <c r="J182" s="248">
        <f>ROUND(I182*H182,2)</f>
        <v>0</v>
      </c>
      <c r="K182" s="244" t="s">
        <v>1198</v>
      </c>
      <c r="L182" s="39"/>
      <c r="M182" s="249" t="s">
        <v>1</v>
      </c>
      <c r="N182" s="250" t="s">
        <v>40</v>
      </c>
      <c r="O182" s="7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162</v>
      </c>
      <c r="AT182" s="203" t="s">
        <v>239</v>
      </c>
      <c r="AU182" s="203" t="s">
        <v>85</v>
      </c>
      <c r="AY182" s="17" t="s">
        <v>154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83</v>
      </c>
      <c r="BK182" s="204">
        <f>ROUND(I182*H182,2)</f>
        <v>0</v>
      </c>
      <c r="BL182" s="17" t="s">
        <v>162</v>
      </c>
      <c r="BM182" s="203" t="s">
        <v>1276</v>
      </c>
    </row>
    <row r="183" spans="1:65" s="2" customFormat="1" ht="19.5">
      <c r="A183" s="34"/>
      <c r="B183" s="35"/>
      <c r="C183" s="36"/>
      <c r="D183" s="205" t="s">
        <v>163</v>
      </c>
      <c r="E183" s="36"/>
      <c r="F183" s="206" t="s">
        <v>1275</v>
      </c>
      <c r="G183" s="36"/>
      <c r="H183" s="36"/>
      <c r="I183" s="207"/>
      <c r="J183" s="36"/>
      <c r="K183" s="36"/>
      <c r="L183" s="39"/>
      <c r="M183" s="208"/>
      <c r="N183" s="209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163</v>
      </c>
      <c r="AU183" s="17" t="s">
        <v>85</v>
      </c>
    </row>
    <row r="184" spans="1:65" s="2" customFormat="1" ht="37.9" customHeight="1">
      <c r="A184" s="34"/>
      <c r="B184" s="35"/>
      <c r="C184" s="242" t="s">
        <v>252</v>
      </c>
      <c r="D184" s="242" t="s">
        <v>239</v>
      </c>
      <c r="E184" s="243" t="s">
        <v>1277</v>
      </c>
      <c r="F184" s="244" t="s">
        <v>1278</v>
      </c>
      <c r="G184" s="245" t="s">
        <v>191</v>
      </c>
      <c r="H184" s="246">
        <v>0.44</v>
      </c>
      <c r="I184" s="247"/>
      <c r="J184" s="248">
        <f>ROUND(I184*H184,2)</f>
        <v>0</v>
      </c>
      <c r="K184" s="244" t="s">
        <v>1198</v>
      </c>
      <c r="L184" s="39"/>
      <c r="M184" s="249" t="s">
        <v>1</v>
      </c>
      <c r="N184" s="250" t="s">
        <v>40</v>
      </c>
      <c r="O184" s="71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3" t="s">
        <v>162</v>
      </c>
      <c r="AT184" s="203" t="s">
        <v>239</v>
      </c>
      <c r="AU184" s="203" t="s">
        <v>85</v>
      </c>
      <c r="AY184" s="17" t="s">
        <v>154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7" t="s">
        <v>83</v>
      </c>
      <c r="BK184" s="204">
        <f>ROUND(I184*H184,2)</f>
        <v>0</v>
      </c>
      <c r="BL184" s="17" t="s">
        <v>162</v>
      </c>
      <c r="BM184" s="203" t="s">
        <v>1279</v>
      </c>
    </row>
    <row r="185" spans="1:65" s="2" customFormat="1" ht="19.5">
      <c r="A185" s="34"/>
      <c r="B185" s="35"/>
      <c r="C185" s="36"/>
      <c r="D185" s="205" t="s">
        <v>163</v>
      </c>
      <c r="E185" s="36"/>
      <c r="F185" s="206" t="s">
        <v>1278</v>
      </c>
      <c r="G185" s="36"/>
      <c r="H185" s="36"/>
      <c r="I185" s="207"/>
      <c r="J185" s="36"/>
      <c r="K185" s="36"/>
      <c r="L185" s="39"/>
      <c r="M185" s="208"/>
      <c r="N185" s="209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163</v>
      </c>
      <c r="AU185" s="17" t="s">
        <v>85</v>
      </c>
    </row>
    <row r="186" spans="1:65" s="2" customFormat="1" ht="44.25" customHeight="1">
      <c r="A186" s="34"/>
      <c r="B186" s="35"/>
      <c r="C186" s="242" t="s">
        <v>355</v>
      </c>
      <c r="D186" s="242" t="s">
        <v>239</v>
      </c>
      <c r="E186" s="243" t="s">
        <v>1280</v>
      </c>
      <c r="F186" s="244" t="s">
        <v>1281</v>
      </c>
      <c r="G186" s="245" t="s">
        <v>191</v>
      </c>
      <c r="H186" s="246">
        <v>19.45</v>
      </c>
      <c r="I186" s="247"/>
      <c r="J186" s="248">
        <f>ROUND(I186*H186,2)</f>
        <v>0</v>
      </c>
      <c r="K186" s="244" t="s">
        <v>1198</v>
      </c>
      <c r="L186" s="39"/>
      <c r="M186" s="249" t="s">
        <v>1</v>
      </c>
      <c r="N186" s="250" t="s">
        <v>40</v>
      </c>
      <c r="O186" s="71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162</v>
      </c>
      <c r="AT186" s="203" t="s">
        <v>239</v>
      </c>
      <c r="AU186" s="203" t="s">
        <v>85</v>
      </c>
      <c r="AY186" s="17" t="s">
        <v>154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83</v>
      </c>
      <c r="BK186" s="204">
        <f>ROUND(I186*H186,2)</f>
        <v>0</v>
      </c>
      <c r="BL186" s="17" t="s">
        <v>162</v>
      </c>
      <c r="BM186" s="203" t="s">
        <v>1282</v>
      </c>
    </row>
    <row r="187" spans="1:65" s="2" customFormat="1" ht="29.25">
      <c r="A187" s="34"/>
      <c r="B187" s="35"/>
      <c r="C187" s="36"/>
      <c r="D187" s="205" t="s">
        <v>163</v>
      </c>
      <c r="E187" s="36"/>
      <c r="F187" s="206" t="s">
        <v>1281</v>
      </c>
      <c r="G187" s="36"/>
      <c r="H187" s="36"/>
      <c r="I187" s="207"/>
      <c r="J187" s="36"/>
      <c r="K187" s="36"/>
      <c r="L187" s="39"/>
      <c r="M187" s="208"/>
      <c r="N187" s="209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163</v>
      </c>
      <c r="AU187" s="17" t="s">
        <v>85</v>
      </c>
    </row>
    <row r="188" spans="1:65" s="12" customFormat="1" ht="25.9" customHeight="1">
      <c r="B188" s="175"/>
      <c r="C188" s="176"/>
      <c r="D188" s="177" t="s">
        <v>74</v>
      </c>
      <c r="E188" s="178" t="s">
        <v>114</v>
      </c>
      <c r="F188" s="178" t="s">
        <v>959</v>
      </c>
      <c r="G188" s="176"/>
      <c r="H188" s="176"/>
      <c r="I188" s="179"/>
      <c r="J188" s="180">
        <f>BK188</f>
        <v>0</v>
      </c>
      <c r="K188" s="176"/>
      <c r="L188" s="181"/>
      <c r="M188" s="182"/>
      <c r="N188" s="183"/>
      <c r="O188" s="183"/>
      <c r="P188" s="184">
        <f>P189+P192</f>
        <v>0</v>
      </c>
      <c r="Q188" s="183"/>
      <c r="R188" s="184">
        <f>R189+R192</f>
        <v>0</v>
      </c>
      <c r="S188" s="183"/>
      <c r="T188" s="185">
        <f>T189+T192</f>
        <v>0</v>
      </c>
      <c r="AR188" s="186" t="s">
        <v>188</v>
      </c>
      <c r="AT188" s="187" t="s">
        <v>74</v>
      </c>
      <c r="AU188" s="187" t="s">
        <v>75</v>
      </c>
      <c r="AY188" s="186" t="s">
        <v>154</v>
      </c>
      <c r="BK188" s="188">
        <f>BK189+BK192</f>
        <v>0</v>
      </c>
    </row>
    <row r="189" spans="1:65" s="12" customFormat="1" ht="22.9" customHeight="1">
      <c r="B189" s="175"/>
      <c r="C189" s="176"/>
      <c r="D189" s="177" t="s">
        <v>74</v>
      </c>
      <c r="E189" s="189" t="s">
        <v>1283</v>
      </c>
      <c r="F189" s="189" t="s">
        <v>1284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SUM(P190:P191)</f>
        <v>0</v>
      </c>
      <c r="Q189" s="183"/>
      <c r="R189" s="184">
        <f>SUM(R190:R191)</f>
        <v>0</v>
      </c>
      <c r="S189" s="183"/>
      <c r="T189" s="185">
        <f>SUM(T190:T191)</f>
        <v>0</v>
      </c>
      <c r="AR189" s="186" t="s">
        <v>188</v>
      </c>
      <c r="AT189" s="187" t="s">
        <v>74</v>
      </c>
      <c r="AU189" s="187" t="s">
        <v>83</v>
      </c>
      <c r="AY189" s="186" t="s">
        <v>154</v>
      </c>
      <c r="BK189" s="188">
        <f>SUM(BK190:BK191)</f>
        <v>0</v>
      </c>
    </row>
    <row r="190" spans="1:65" s="2" customFormat="1" ht="37.9" customHeight="1">
      <c r="A190" s="34"/>
      <c r="B190" s="35"/>
      <c r="C190" s="242" t="s">
        <v>261</v>
      </c>
      <c r="D190" s="242" t="s">
        <v>239</v>
      </c>
      <c r="E190" s="243" t="s">
        <v>1285</v>
      </c>
      <c r="F190" s="244" t="s">
        <v>1286</v>
      </c>
      <c r="G190" s="245" t="s">
        <v>1240</v>
      </c>
      <c r="H190" s="246">
        <v>1</v>
      </c>
      <c r="I190" s="247"/>
      <c r="J190" s="248">
        <f>ROUND(I190*H190,2)</f>
        <v>0</v>
      </c>
      <c r="K190" s="244" t="s">
        <v>1198</v>
      </c>
      <c r="L190" s="39"/>
      <c r="M190" s="249" t="s">
        <v>1</v>
      </c>
      <c r="N190" s="250" t="s">
        <v>40</v>
      </c>
      <c r="O190" s="71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3" t="s">
        <v>1287</v>
      </c>
      <c r="AT190" s="203" t="s">
        <v>239</v>
      </c>
      <c r="AU190" s="203" t="s">
        <v>85</v>
      </c>
      <c r="AY190" s="17" t="s">
        <v>154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83</v>
      </c>
      <c r="BK190" s="204">
        <f>ROUND(I190*H190,2)</f>
        <v>0</v>
      </c>
      <c r="BL190" s="17" t="s">
        <v>1287</v>
      </c>
      <c r="BM190" s="203" t="s">
        <v>1288</v>
      </c>
    </row>
    <row r="191" spans="1:65" s="2" customFormat="1" ht="19.5">
      <c r="A191" s="34"/>
      <c r="B191" s="35"/>
      <c r="C191" s="36"/>
      <c r="D191" s="205" t="s">
        <v>163</v>
      </c>
      <c r="E191" s="36"/>
      <c r="F191" s="206" t="s">
        <v>1286</v>
      </c>
      <c r="G191" s="36"/>
      <c r="H191" s="36"/>
      <c r="I191" s="207"/>
      <c r="J191" s="36"/>
      <c r="K191" s="36"/>
      <c r="L191" s="39"/>
      <c r="M191" s="208"/>
      <c r="N191" s="209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163</v>
      </c>
      <c r="AU191" s="17" t="s">
        <v>85</v>
      </c>
    </row>
    <row r="192" spans="1:65" s="12" customFormat="1" ht="22.9" customHeight="1">
      <c r="B192" s="175"/>
      <c r="C192" s="176"/>
      <c r="D192" s="177" t="s">
        <v>74</v>
      </c>
      <c r="E192" s="189" t="s">
        <v>1289</v>
      </c>
      <c r="F192" s="189" t="s">
        <v>1290</v>
      </c>
      <c r="G192" s="176"/>
      <c r="H192" s="176"/>
      <c r="I192" s="179"/>
      <c r="J192" s="190">
        <f>BK192</f>
        <v>0</v>
      </c>
      <c r="K192" s="176"/>
      <c r="L192" s="181"/>
      <c r="M192" s="182"/>
      <c r="N192" s="183"/>
      <c r="O192" s="183"/>
      <c r="P192" s="184">
        <f>SUM(P193:P194)</f>
        <v>0</v>
      </c>
      <c r="Q192" s="183"/>
      <c r="R192" s="184">
        <f>SUM(R193:R194)</f>
        <v>0</v>
      </c>
      <c r="S192" s="183"/>
      <c r="T192" s="185">
        <f>SUM(T193:T194)</f>
        <v>0</v>
      </c>
      <c r="AR192" s="186" t="s">
        <v>188</v>
      </c>
      <c r="AT192" s="187" t="s">
        <v>74</v>
      </c>
      <c r="AU192" s="187" t="s">
        <v>83</v>
      </c>
      <c r="AY192" s="186" t="s">
        <v>154</v>
      </c>
      <c r="BK192" s="188">
        <f>SUM(BK193:BK194)</f>
        <v>0</v>
      </c>
    </row>
    <row r="193" spans="1:65" s="2" customFormat="1" ht="37.9" customHeight="1">
      <c r="A193" s="34"/>
      <c r="B193" s="35"/>
      <c r="C193" s="242" t="s">
        <v>366</v>
      </c>
      <c r="D193" s="242" t="s">
        <v>239</v>
      </c>
      <c r="E193" s="243" t="s">
        <v>1291</v>
      </c>
      <c r="F193" s="244" t="s">
        <v>1292</v>
      </c>
      <c r="G193" s="245" t="s">
        <v>1240</v>
      </c>
      <c r="H193" s="246">
        <v>1</v>
      </c>
      <c r="I193" s="247"/>
      <c r="J193" s="248">
        <f>ROUND(I193*H193,2)</f>
        <v>0</v>
      </c>
      <c r="K193" s="244" t="s">
        <v>1198</v>
      </c>
      <c r="L193" s="39"/>
      <c r="M193" s="249" t="s">
        <v>1</v>
      </c>
      <c r="N193" s="250" t="s">
        <v>40</v>
      </c>
      <c r="O193" s="71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1287</v>
      </c>
      <c r="AT193" s="203" t="s">
        <v>239</v>
      </c>
      <c r="AU193" s="203" t="s">
        <v>85</v>
      </c>
      <c r="AY193" s="17" t="s">
        <v>154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83</v>
      </c>
      <c r="BK193" s="204">
        <f>ROUND(I193*H193,2)</f>
        <v>0</v>
      </c>
      <c r="BL193" s="17" t="s">
        <v>1287</v>
      </c>
      <c r="BM193" s="203" t="s">
        <v>1293</v>
      </c>
    </row>
    <row r="194" spans="1:65" s="2" customFormat="1" ht="19.5">
      <c r="A194" s="34"/>
      <c r="B194" s="35"/>
      <c r="C194" s="36"/>
      <c r="D194" s="205" t="s">
        <v>163</v>
      </c>
      <c r="E194" s="36"/>
      <c r="F194" s="206" t="s">
        <v>1292</v>
      </c>
      <c r="G194" s="36"/>
      <c r="H194" s="36"/>
      <c r="I194" s="207"/>
      <c r="J194" s="36"/>
      <c r="K194" s="36"/>
      <c r="L194" s="39"/>
      <c r="M194" s="255"/>
      <c r="N194" s="256"/>
      <c r="O194" s="257"/>
      <c r="P194" s="257"/>
      <c r="Q194" s="257"/>
      <c r="R194" s="257"/>
      <c r="S194" s="257"/>
      <c r="T194" s="25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163</v>
      </c>
      <c r="AU194" s="17" t="s">
        <v>85</v>
      </c>
    </row>
    <row r="195" spans="1:65" s="2" customFormat="1" ht="6.95" customHeight="1">
      <c r="A195" s="34"/>
      <c r="B195" s="54"/>
      <c r="C195" s="55"/>
      <c r="D195" s="55"/>
      <c r="E195" s="55"/>
      <c r="F195" s="55"/>
      <c r="G195" s="55"/>
      <c r="H195" s="55"/>
      <c r="I195" s="55"/>
      <c r="J195" s="55"/>
      <c r="K195" s="55"/>
      <c r="L195" s="39"/>
      <c r="M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</row>
  </sheetData>
  <sheetProtection algorithmName="SHA-512" hashValue="gNHQ9rOoiCayL17Y2HsQsLmEf7QP8Vb/XnH+SMyTdM6XBaM3bkeqW48yonoCjKrCkg/+EUvhYZ49K8ZCir7gQA==" saltValue="muToD0IcSSatVD1kMZb0Z5gk0/gERb2dfXiX8ZouHyCP+QIDgxxQG945h4pwlnMs9gQ6/CKGGaOKasDrIbZGGA==" spinCount="100000" sheet="1" objects="1" scenarios="1" formatColumns="0" formatRows="0" autoFilter="0"/>
  <autoFilter ref="C127:K194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125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1" customFormat="1" ht="12" hidden="1" customHeight="1">
      <c r="B8" s="20"/>
      <c r="D8" s="119" t="s">
        <v>127</v>
      </c>
      <c r="L8" s="20"/>
    </row>
    <row r="9" spans="1:46" s="2" customFormat="1" ht="16.5" hidden="1" customHeight="1">
      <c r="A9" s="34"/>
      <c r="B9" s="39"/>
      <c r="C9" s="34"/>
      <c r="D9" s="34"/>
      <c r="E9" s="304" t="s">
        <v>1181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19" t="s">
        <v>1182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hidden="1" customHeight="1">
      <c r="A11" s="34"/>
      <c r="B11" s="39"/>
      <c r="C11" s="34"/>
      <c r="D11" s="34"/>
      <c r="E11" s="306" t="s">
        <v>1294</v>
      </c>
      <c r="F11" s="307"/>
      <c r="G11" s="307"/>
      <c r="H11" s="30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20</v>
      </c>
      <c r="E14" s="34"/>
      <c r="F14" s="110" t="s">
        <v>1184</v>
      </c>
      <c r="G14" s="34"/>
      <c r="H14" s="34"/>
      <c r="I14" s="119" t="s">
        <v>22</v>
      </c>
      <c r="J14" s="120" t="str">
        <f>'Rekapitulace stavby'!AN8</f>
        <v>19. 7. 2021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1185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1186</v>
      </c>
      <c r="F17" s="34"/>
      <c r="G17" s="34"/>
      <c r="H17" s="34"/>
      <c r="I17" s="119" t="s">
        <v>27</v>
      </c>
      <c r="J17" s="110" t="s">
        <v>1187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08" t="str">
        <f>'Rekapitulace stavby'!E14</f>
        <v>Vyplň údaj</v>
      </c>
      <c r="F20" s="309"/>
      <c r="G20" s="309"/>
      <c r="H20" s="309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21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1188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19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21"/>
      <c r="B29" s="122"/>
      <c r="C29" s="121"/>
      <c r="D29" s="121"/>
      <c r="E29" s="310" t="s">
        <v>1</v>
      </c>
      <c r="F29" s="310"/>
      <c r="G29" s="310"/>
      <c r="H29" s="310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25" t="s">
        <v>35</v>
      </c>
      <c r="E32" s="34"/>
      <c r="F32" s="34"/>
      <c r="G32" s="34"/>
      <c r="H32" s="34"/>
      <c r="I32" s="34"/>
      <c r="J32" s="126">
        <f>ROUND(J132,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27" t="s">
        <v>37</v>
      </c>
      <c r="G34" s="34"/>
      <c r="H34" s="34"/>
      <c r="I34" s="127" t="s">
        <v>36</v>
      </c>
      <c r="J34" s="127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28" t="s">
        <v>39</v>
      </c>
      <c r="E35" s="119" t="s">
        <v>40</v>
      </c>
      <c r="F35" s="129">
        <f>ROUND((SUM(BE132:BE235)),  2)</f>
        <v>0</v>
      </c>
      <c r="G35" s="34"/>
      <c r="H35" s="34"/>
      <c r="I35" s="130">
        <v>0.21</v>
      </c>
      <c r="J35" s="129">
        <f>ROUND(((SUM(BE132:BE235))*I35),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41</v>
      </c>
      <c r="F36" s="129">
        <f>ROUND((SUM(BF132:BF235)),  2)</f>
        <v>0</v>
      </c>
      <c r="G36" s="34"/>
      <c r="H36" s="34"/>
      <c r="I36" s="130">
        <v>0.15</v>
      </c>
      <c r="J36" s="129">
        <f>ROUND(((SUM(BF132:BF235))*I36),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ROUND((SUM(BG132:BG235)),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ROUND((SUM(BH132:BH235)),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ROUND((SUM(BI132:BI235)),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127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11" t="s">
        <v>1181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1182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30" hidden="1" customHeight="1">
      <c r="A89" s="34"/>
      <c r="B89" s="35"/>
      <c r="C89" s="36"/>
      <c r="D89" s="36"/>
      <c r="E89" s="263" t="str">
        <f>E11</f>
        <v>PS 02 - Beroun Závodí - str.dom.č.2 Pražská čp. 145 (5000145787)</v>
      </c>
      <c r="F89" s="313"/>
      <c r="G89" s="313"/>
      <c r="H89" s="313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Beroun Závodí</v>
      </c>
      <c r="G91" s="36"/>
      <c r="H91" s="36"/>
      <c r="I91" s="29" t="s">
        <v>22</v>
      </c>
      <c r="J91" s="66" t="str">
        <f>IF(J14="","",J14)</f>
        <v>19. 7. 2021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</v>
      </c>
      <c r="G93" s="36"/>
      <c r="H93" s="36"/>
      <c r="I93" s="29" t="s">
        <v>30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>L. Malý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130</v>
      </c>
      <c r="D96" s="150"/>
      <c r="E96" s="150"/>
      <c r="F96" s="150"/>
      <c r="G96" s="150"/>
      <c r="H96" s="150"/>
      <c r="I96" s="150"/>
      <c r="J96" s="151" t="s">
        <v>131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132</v>
      </c>
      <c r="D98" s="36"/>
      <c r="E98" s="36"/>
      <c r="F98" s="36"/>
      <c r="G98" s="36"/>
      <c r="H98" s="36"/>
      <c r="I98" s="36"/>
      <c r="J98" s="84">
        <f>J132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133</v>
      </c>
    </row>
    <row r="99" spans="1:47" s="9" customFormat="1" ht="24.95" hidden="1" customHeight="1">
      <c r="B99" s="153"/>
      <c r="C99" s="154"/>
      <c r="D99" s="155" t="s">
        <v>134</v>
      </c>
      <c r="E99" s="156"/>
      <c r="F99" s="156"/>
      <c r="G99" s="156"/>
      <c r="H99" s="156"/>
      <c r="I99" s="156"/>
      <c r="J99" s="157">
        <f>J133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1295</v>
      </c>
      <c r="E100" s="161"/>
      <c r="F100" s="161"/>
      <c r="G100" s="161"/>
      <c r="H100" s="161"/>
      <c r="I100" s="161"/>
      <c r="J100" s="162">
        <f>J134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1296</v>
      </c>
      <c r="E101" s="161"/>
      <c r="F101" s="161"/>
      <c r="G101" s="161"/>
      <c r="H101" s="161"/>
      <c r="I101" s="161"/>
      <c r="J101" s="162">
        <f>J155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1191</v>
      </c>
      <c r="E102" s="161"/>
      <c r="F102" s="161"/>
      <c r="G102" s="161"/>
      <c r="H102" s="161"/>
      <c r="I102" s="161"/>
      <c r="J102" s="162">
        <f>J164</f>
        <v>0</v>
      </c>
      <c r="K102" s="104"/>
      <c r="L102" s="163"/>
    </row>
    <row r="103" spans="1:47" s="10" customFormat="1" ht="19.899999999999999" hidden="1" customHeight="1">
      <c r="B103" s="159"/>
      <c r="C103" s="104"/>
      <c r="D103" s="160" t="s">
        <v>1192</v>
      </c>
      <c r="E103" s="161"/>
      <c r="F103" s="161"/>
      <c r="G103" s="161"/>
      <c r="H103" s="161"/>
      <c r="I103" s="161"/>
      <c r="J103" s="162">
        <f>J187</f>
        <v>0</v>
      </c>
      <c r="K103" s="104"/>
      <c r="L103" s="163"/>
    </row>
    <row r="104" spans="1:47" s="9" customFormat="1" ht="24.95" hidden="1" customHeight="1">
      <c r="B104" s="153"/>
      <c r="C104" s="154"/>
      <c r="D104" s="155" t="s">
        <v>1297</v>
      </c>
      <c r="E104" s="156"/>
      <c r="F104" s="156"/>
      <c r="G104" s="156"/>
      <c r="H104" s="156"/>
      <c r="I104" s="156"/>
      <c r="J104" s="157">
        <f>J213</f>
        <v>0</v>
      </c>
      <c r="K104" s="154"/>
      <c r="L104" s="158"/>
    </row>
    <row r="105" spans="1:47" s="10" customFormat="1" ht="19.899999999999999" hidden="1" customHeight="1">
      <c r="B105" s="159"/>
      <c r="C105" s="104"/>
      <c r="D105" s="160" t="s">
        <v>1298</v>
      </c>
      <c r="E105" s="161"/>
      <c r="F105" s="161"/>
      <c r="G105" s="161"/>
      <c r="H105" s="161"/>
      <c r="I105" s="161"/>
      <c r="J105" s="162">
        <f>J214</f>
        <v>0</v>
      </c>
      <c r="K105" s="104"/>
      <c r="L105" s="163"/>
    </row>
    <row r="106" spans="1:47" s="10" customFormat="1" ht="19.899999999999999" hidden="1" customHeight="1">
      <c r="B106" s="159"/>
      <c r="C106" s="104"/>
      <c r="D106" s="160" t="s">
        <v>1299</v>
      </c>
      <c r="E106" s="161"/>
      <c r="F106" s="161"/>
      <c r="G106" s="161"/>
      <c r="H106" s="161"/>
      <c r="I106" s="161"/>
      <c r="J106" s="162">
        <f>J217</f>
        <v>0</v>
      </c>
      <c r="K106" s="104"/>
      <c r="L106" s="163"/>
    </row>
    <row r="107" spans="1:47" s="10" customFormat="1" ht="19.899999999999999" hidden="1" customHeight="1">
      <c r="B107" s="159"/>
      <c r="C107" s="104"/>
      <c r="D107" s="160" t="s">
        <v>1300</v>
      </c>
      <c r="E107" s="161"/>
      <c r="F107" s="161"/>
      <c r="G107" s="161"/>
      <c r="H107" s="161"/>
      <c r="I107" s="161"/>
      <c r="J107" s="162">
        <f>J226</f>
        <v>0</v>
      </c>
      <c r="K107" s="104"/>
      <c r="L107" s="163"/>
    </row>
    <row r="108" spans="1:47" s="9" customFormat="1" ht="24.95" hidden="1" customHeight="1">
      <c r="B108" s="153"/>
      <c r="C108" s="154"/>
      <c r="D108" s="155" t="s">
        <v>1143</v>
      </c>
      <c r="E108" s="156"/>
      <c r="F108" s="156"/>
      <c r="G108" s="156"/>
      <c r="H108" s="156"/>
      <c r="I108" s="156"/>
      <c r="J108" s="157">
        <f>J229</f>
        <v>0</v>
      </c>
      <c r="K108" s="154"/>
      <c r="L108" s="158"/>
    </row>
    <row r="109" spans="1:47" s="10" customFormat="1" ht="19.899999999999999" hidden="1" customHeight="1">
      <c r="B109" s="159"/>
      <c r="C109" s="104"/>
      <c r="D109" s="160" t="s">
        <v>1193</v>
      </c>
      <c r="E109" s="161"/>
      <c r="F109" s="161"/>
      <c r="G109" s="161"/>
      <c r="H109" s="161"/>
      <c r="I109" s="161"/>
      <c r="J109" s="162">
        <f>J230</f>
        <v>0</v>
      </c>
      <c r="K109" s="104"/>
      <c r="L109" s="163"/>
    </row>
    <row r="110" spans="1:47" s="10" customFormat="1" ht="19.899999999999999" hidden="1" customHeight="1">
      <c r="B110" s="159"/>
      <c r="C110" s="104"/>
      <c r="D110" s="160" t="s">
        <v>1301</v>
      </c>
      <c r="E110" s="161"/>
      <c r="F110" s="161"/>
      <c r="G110" s="161"/>
      <c r="H110" s="161"/>
      <c r="I110" s="161"/>
      <c r="J110" s="162">
        <f>J233</f>
        <v>0</v>
      </c>
      <c r="K110" s="104"/>
      <c r="L110" s="163"/>
    </row>
    <row r="111" spans="1:47" s="2" customFormat="1" ht="21.75" hidden="1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hidden="1" customHeight="1">
      <c r="A112" s="3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ht="11.25" hidden="1"/>
    <row r="114" spans="1:31" ht="11.25" hidden="1"/>
    <row r="115" spans="1:31" ht="11.25" hidden="1"/>
    <row r="116" spans="1:31" s="2" customFormat="1" ht="6.95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>
      <c r="A117" s="34"/>
      <c r="B117" s="35"/>
      <c r="C117" s="23" t="s">
        <v>139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>
      <c r="A119" s="34"/>
      <c r="B119" s="35"/>
      <c r="C119" s="29" t="s">
        <v>16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6.5" customHeight="1">
      <c r="A120" s="34"/>
      <c r="B120" s="35"/>
      <c r="C120" s="36"/>
      <c r="D120" s="36"/>
      <c r="E120" s="311" t="str">
        <f>E7</f>
        <v>Oprava trati v úseku Beroun Závodí - Hýskov</v>
      </c>
      <c r="F120" s="312"/>
      <c r="G120" s="312"/>
      <c r="H120" s="312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1" customFormat="1" ht="12" customHeight="1">
      <c r="B121" s="21"/>
      <c r="C121" s="29" t="s">
        <v>127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pans="1:31" s="2" customFormat="1" ht="16.5" customHeight="1">
      <c r="A122" s="34"/>
      <c r="B122" s="35"/>
      <c r="C122" s="36"/>
      <c r="D122" s="36"/>
      <c r="E122" s="311" t="s">
        <v>1181</v>
      </c>
      <c r="F122" s="313"/>
      <c r="G122" s="313"/>
      <c r="H122" s="313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1182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30" customHeight="1">
      <c r="A124" s="34"/>
      <c r="B124" s="35"/>
      <c r="C124" s="36"/>
      <c r="D124" s="36"/>
      <c r="E124" s="263" t="str">
        <f>E11</f>
        <v>PS 02 - Beroun Závodí - str.dom.č.2 Pražská čp. 145 (5000145787)</v>
      </c>
      <c r="F124" s="313"/>
      <c r="G124" s="313"/>
      <c r="H124" s="313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F14</f>
        <v>Beroun Závodí</v>
      </c>
      <c r="G126" s="36"/>
      <c r="H126" s="36"/>
      <c r="I126" s="29" t="s">
        <v>22</v>
      </c>
      <c r="J126" s="66" t="str">
        <f>IF(J14="","",J14)</f>
        <v>19. 7. 2021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E17</f>
        <v>Správa železnic, státní organizace</v>
      </c>
      <c r="G128" s="36"/>
      <c r="H128" s="36"/>
      <c r="I128" s="29" t="s">
        <v>30</v>
      </c>
      <c r="J128" s="32" t="str">
        <f>E23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28</v>
      </c>
      <c r="D129" s="36"/>
      <c r="E129" s="36"/>
      <c r="F129" s="27" t="str">
        <f>IF(E20="","",E20)</f>
        <v>Vyplň údaj</v>
      </c>
      <c r="G129" s="36"/>
      <c r="H129" s="36"/>
      <c r="I129" s="29" t="s">
        <v>32</v>
      </c>
      <c r="J129" s="32" t="str">
        <f>E26</f>
        <v>L. Malý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64"/>
      <c r="B131" s="165"/>
      <c r="C131" s="166" t="s">
        <v>140</v>
      </c>
      <c r="D131" s="167" t="s">
        <v>60</v>
      </c>
      <c r="E131" s="167" t="s">
        <v>56</v>
      </c>
      <c r="F131" s="167" t="s">
        <v>57</v>
      </c>
      <c r="G131" s="167" t="s">
        <v>141</v>
      </c>
      <c r="H131" s="167" t="s">
        <v>142</v>
      </c>
      <c r="I131" s="167" t="s">
        <v>143</v>
      </c>
      <c r="J131" s="167" t="s">
        <v>131</v>
      </c>
      <c r="K131" s="168" t="s">
        <v>144</v>
      </c>
      <c r="L131" s="169"/>
      <c r="M131" s="75" t="s">
        <v>1</v>
      </c>
      <c r="N131" s="76" t="s">
        <v>39</v>
      </c>
      <c r="O131" s="76" t="s">
        <v>145</v>
      </c>
      <c r="P131" s="76" t="s">
        <v>146</v>
      </c>
      <c r="Q131" s="76" t="s">
        <v>147</v>
      </c>
      <c r="R131" s="76" t="s">
        <v>148</v>
      </c>
      <c r="S131" s="76" t="s">
        <v>149</v>
      </c>
      <c r="T131" s="77" t="s">
        <v>150</v>
      </c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/>
    </row>
    <row r="132" spans="1:65" s="2" customFormat="1" ht="22.9" customHeight="1">
      <c r="A132" s="34"/>
      <c r="B132" s="35"/>
      <c r="C132" s="82" t="s">
        <v>151</v>
      </c>
      <c r="D132" s="36"/>
      <c r="E132" s="36"/>
      <c r="F132" s="36"/>
      <c r="G132" s="36"/>
      <c r="H132" s="36"/>
      <c r="I132" s="36"/>
      <c r="J132" s="170">
        <f>BK132</f>
        <v>0</v>
      </c>
      <c r="K132" s="36"/>
      <c r="L132" s="39"/>
      <c r="M132" s="78"/>
      <c r="N132" s="171"/>
      <c r="O132" s="79"/>
      <c r="P132" s="172">
        <f>P133+P213+P229</f>
        <v>0</v>
      </c>
      <c r="Q132" s="79"/>
      <c r="R132" s="172">
        <f>R133+R213+R229</f>
        <v>204.20052010000003</v>
      </c>
      <c r="S132" s="79"/>
      <c r="T132" s="173">
        <f>T133+T213+T229</f>
        <v>533.7754349999999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74</v>
      </c>
      <c r="AU132" s="17" t="s">
        <v>133</v>
      </c>
      <c r="BK132" s="174">
        <f>BK133+BK213+BK229</f>
        <v>0</v>
      </c>
    </row>
    <row r="133" spans="1:65" s="12" customFormat="1" ht="25.9" customHeight="1">
      <c r="B133" s="175"/>
      <c r="C133" s="176"/>
      <c r="D133" s="177" t="s">
        <v>74</v>
      </c>
      <c r="E133" s="178" t="s">
        <v>152</v>
      </c>
      <c r="F133" s="178" t="s">
        <v>153</v>
      </c>
      <c r="G133" s="176"/>
      <c r="H133" s="176"/>
      <c r="I133" s="179"/>
      <c r="J133" s="180">
        <f>BK133</f>
        <v>0</v>
      </c>
      <c r="K133" s="176"/>
      <c r="L133" s="181"/>
      <c r="M133" s="182"/>
      <c r="N133" s="183"/>
      <c r="O133" s="183"/>
      <c r="P133" s="184">
        <f>P134+P155+P164+P187</f>
        <v>0</v>
      </c>
      <c r="Q133" s="183"/>
      <c r="R133" s="184">
        <f>R134+R155+R164+R187</f>
        <v>204.17860010000004</v>
      </c>
      <c r="S133" s="183"/>
      <c r="T133" s="185">
        <f>T134+T155+T164+T187</f>
        <v>531.19477499999994</v>
      </c>
      <c r="AR133" s="186" t="s">
        <v>83</v>
      </c>
      <c r="AT133" s="187" t="s">
        <v>74</v>
      </c>
      <c r="AU133" s="187" t="s">
        <v>75</v>
      </c>
      <c r="AY133" s="186" t="s">
        <v>154</v>
      </c>
      <c r="BK133" s="188">
        <f>BK134+BK155+BK164+BK187</f>
        <v>0</v>
      </c>
    </row>
    <row r="134" spans="1:65" s="12" customFormat="1" ht="22.9" customHeight="1">
      <c r="B134" s="175"/>
      <c r="C134" s="176"/>
      <c r="D134" s="177" t="s">
        <v>74</v>
      </c>
      <c r="E134" s="189" t="s">
        <v>83</v>
      </c>
      <c r="F134" s="189" t="s">
        <v>1302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SUM(P135:P154)</f>
        <v>0</v>
      </c>
      <c r="Q134" s="183"/>
      <c r="R134" s="184">
        <f>SUM(R135:R154)</f>
        <v>203.03000000000003</v>
      </c>
      <c r="S134" s="183"/>
      <c r="T134" s="185">
        <f>SUM(T135:T154)</f>
        <v>0</v>
      </c>
      <c r="AR134" s="186" t="s">
        <v>83</v>
      </c>
      <c r="AT134" s="187" t="s">
        <v>74</v>
      </c>
      <c r="AU134" s="187" t="s">
        <v>83</v>
      </c>
      <c r="AY134" s="186" t="s">
        <v>154</v>
      </c>
      <c r="BK134" s="188">
        <f>SUM(BK135:BK154)</f>
        <v>0</v>
      </c>
    </row>
    <row r="135" spans="1:65" s="2" customFormat="1" ht="37.9" customHeight="1">
      <c r="A135" s="34"/>
      <c r="B135" s="35"/>
      <c r="C135" s="242" t="s">
        <v>83</v>
      </c>
      <c r="D135" s="242" t="s">
        <v>239</v>
      </c>
      <c r="E135" s="243" t="s">
        <v>1303</v>
      </c>
      <c r="F135" s="244" t="s">
        <v>1304</v>
      </c>
      <c r="G135" s="245" t="s">
        <v>398</v>
      </c>
      <c r="H135" s="246">
        <v>800</v>
      </c>
      <c r="I135" s="247"/>
      <c r="J135" s="248">
        <f>ROUND(I135*H135,2)</f>
        <v>0</v>
      </c>
      <c r="K135" s="244" t="s">
        <v>1198</v>
      </c>
      <c r="L135" s="39"/>
      <c r="M135" s="249" t="s">
        <v>1</v>
      </c>
      <c r="N135" s="250" t="s">
        <v>40</v>
      </c>
      <c r="O135" s="7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162</v>
      </c>
      <c r="AT135" s="203" t="s">
        <v>239</v>
      </c>
      <c r="AU135" s="203" t="s">
        <v>85</v>
      </c>
      <c r="AY135" s="17" t="s">
        <v>154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83</v>
      </c>
      <c r="BK135" s="204">
        <f>ROUND(I135*H135,2)</f>
        <v>0</v>
      </c>
      <c r="BL135" s="17" t="s">
        <v>162</v>
      </c>
      <c r="BM135" s="203" t="s">
        <v>1305</v>
      </c>
    </row>
    <row r="136" spans="1:65" s="2" customFormat="1" ht="19.5">
      <c r="A136" s="34"/>
      <c r="B136" s="35"/>
      <c r="C136" s="36"/>
      <c r="D136" s="205" t="s">
        <v>163</v>
      </c>
      <c r="E136" s="36"/>
      <c r="F136" s="206" t="s">
        <v>1304</v>
      </c>
      <c r="G136" s="36"/>
      <c r="H136" s="36"/>
      <c r="I136" s="207"/>
      <c r="J136" s="36"/>
      <c r="K136" s="36"/>
      <c r="L136" s="39"/>
      <c r="M136" s="208"/>
      <c r="N136" s="209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163</v>
      </c>
      <c r="AU136" s="17" t="s">
        <v>85</v>
      </c>
    </row>
    <row r="137" spans="1:65" s="2" customFormat="1" ht="33" customHeight="1">
      <c r="A137" s="34"/>
      <c r="B137" s="35"/>
      <c r="C137" s="242" t="s">
        <v>85</v>
      </c>
      <c r="D137" s="242" t="s">
        <v>239</v>
      </c>
      <c r="E137" s="243" t="s">
        <v>1196</v>
      </c>
      <c r="F137" s="244" t="s">
        <v>1197</v>
      </c>
      <c r="G137" s="245" t="s">
        <v>217</v>
      </c>
      <c r="H137" s="246">
        <v>33.15</v>
      </c>
      <c r="I137" s="247"/>
      <c r="J137" s="248">
        <f>ROUND(I137*H137,2)</f>
        <v>0</v>
      </c>
      <c r="K137" s="244" t="s">
        <v>1198</v>
      </c>
      <c r="L137" s="39"/>
      <c r="M137" s="249" t="s">
        <v>1</v>
      </c>
      <c r="N137" s="250" t="s">
        <v>40</v>
      </c>
      <c r="O137" s="7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162</v>
      </c>
      <c r="AT137" s="203" t="s">
        <v>239</v>
      </c>
      <c r="AU137" s="203" t="s">
        <v>85</v>
      </c>
      <c r="AY137" s="17" t="s">
        <v>154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83</v>
      </c>
      <c r="BK137" s="204">
        <f>ROUND(I137*H137,2)</f>
        <v>0</v>
      </c>
      <c r="BL137" s="17" t="s">
        <v>162</v>
      </c>
      <c r="BM137" s="203" t="s">
        <v>1306</v>
      </c>
    </row>
    <row r="138" spans="1:65" s="2" customFormat="1" ht="19.5">
      <c r="A138" s="34"/>
      <c r="B138" s="35"/>
      <c r="C138" s="36"/>
      <c r="D138" s="205" t="s">
        <v>163</v>
      </c>
      <c r="E138" s="36"/>
      <c r="F138" s="206" t="s">
        <v>1197</v>
      </c>
      <c r="G138" s="36"/>
      <c r="H138" s="36"/>
      <c r="I138" s="207"/>
      <c r="J138" s="36"/>
      <c r="K138" s="36"/>
      <c r="L138" s="39"/>
      <c r="M138" s="208"/>
      <c r="N138" s="209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163</v>
      </c>
      <c r="AU138" s="17" t="s">
        <v>85</v>
      </c>
    </row>
    <row r="139" spans="1:65" s="2" customFormat="1" ht="33" customHeight="1">
      <c r="A139" s="34"/>
      <c r="B139" s="35"/>
      <c r="C139" s="242" t="s">
        <v>178</v>
      </c>
      <c r="D139" s="242" t="s">
        <v>239</v>
      </c>
      <c r="E139" s="243" t="s">
        <v>1203</v>
      </c>
      <c r="F139" s="244" t="s">
        <v>1307</v>
      </c>
      <c r="G139" s="245" t="s">
        <v>217</v>
      </c>
      <c r="H139" s="246">
        <v>122.75</v>
      </c>
      <c r="I139" s="247"/>
      <c r="J139" s="248">
        <f>ROUND(I139*H139,2)</f>
        <v>0</v>
      </c>
      <c r="K139" s="244" t="s">
        <v>1198</v>
      </c>
      <c r="L139" s="39"/>
      <c r="M139" s="249" t="s">
        <v>1</v>
      </c>
      <c r="N139" s="250" t="s">
        <v>40</v>
      </c>
      <c r="O139" s="7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162</v>
      </c>
      <c r="AT139" s="203" t="s">
        <v>239</v>
      </c>
      <c r="AU139" s="203" t="s">
        <v>85</v>
      </c>
      <c r="AY139" s="17" t="s">
        <v>154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83</v>
      </c>
      <c r="BK139" s="204">
        <f>ROUND(I139*H139,2)</f>
        <v>0</v>
      </c>
      <c r="BL139" s="17" t="s">
        <v>162</v>
      </c>
      <c r="BM139" s="203" t="s">
        <v>1308</v>
      </c>
    </row>
    <row r="140" spans="1:65" s="2" customFormat="1" ht="19.5">
      <c r="A140" s="34"/>
      <c r="B140" s="35"/>
      <c r="C140" s="36"/>
      <c r="D140" s="205" t="s">
        <v>163</v>
      </c>
      <c r="E140" s="36"/>
      <c r="F140" s="206" t="s">
        <v>1307</v>
      </c>
      <c r="G140" s="36"/>
      <c r="H140" s="36"/>
      <c r="I140" s="207"/>
      <c r="J140" s="36"/>
      <c r="K140" s="36"/>
      <c r="L140" s="39"/>
      <c r="M140" s="208"/>
      <c r="N140" s="20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163</v>
      </c>
      <c r="AU140" s="17" t="s">
        <v>85</v>
      </c>
    </row>
    <row r="141" spans="1:65" s="2" customFormat="1" ht="37.9" customHeight="1">
      <c r="A141" s="34"/>
      <c r="B141" s="35"/>
      <c r="C141" s="242" t="s">
        <v>162</v>
      </c>
      <c r="D141" s="242" t="s">
        <v>239</v>
      </c>
      <c r="E141" s="243" t="s">
        <v>1206</v>
      </c>
      <c r="F141" s="244" t="s">
        <v>1309</v>
      </c>
      <c r="G141" s="245" t="s">
        <v>217</v>
      </c>
      <c r="H141" s="246">
        <v>1227.5</v>
      </c>
      <c r="I141" s="247"/>
      <c r="J141" s="248">
        <f>ROUND(I141*H141,2)</f>
        <v>0</v>
      </c>
      <c r="K141" s="244" t="s">
        <v>1198</v>
      </c>
      <c r="L141" s="39"/>
      <c r="M141" s="249" t="s">
        <v>1</v>
      </c>
      <c r="N141" s="250" t="s">
        <v>40</v>
      </c>
      <c r="O141" s="7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162</v>
      </c>
      <c r="AT141" s="203" t="s">
        <v>239</v>
      </c>
      <c r="AU141" s="203" t="s">
        <v>85</v>
      </c>
      <c r="AY141" s="17" t="s">
        <v>154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83</v>
      </c>
      <c r="BK141" s="204">
        <f>ROUND(I141*H141,2)</f>
        <v>0</v>
      </c>
      <c r="BL141" s="17" t="s">
        <v>162</v>
      </c>
      <c r="BM141" s="203" t="s">
        <v>1310</v>
      </c>
    </row>
    <row r="142" spans="1:65" s="2" customFormat="1" ht="19.5">
      <c r="A142" s="34"/>
      <c r="B142" s="35"/>
      <c r="C142" s="36"/>
      <c r="D142" s="205" t="s">
        <v>163</v>
      </c>
      <c r="E142" s="36"/>
      <c r="F142" s="206" t="s">
        <v>1309</v>
      </c>
      <c r="G142" s="36"/>
      <c r="H142" s="36"/>
      <c r="I142" s="207"/>
      <c r="J142" s="36"/>
      <c r="K142" s="36"/>
      <c r="L142" s="39"/>
      <c r="M142" s="208"/>
      <c r="N142" s="20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85</v>
      </c>
    </row>
    <row r="143" spans="1:65" s="2" customFormat="1" ht="24.2" customHeight="1">
      <c r="A143" s="34"/>
      <c r="B143" s="35"/>
      <c r="C143" s="242" t="s">
        <v>188</v>
      </c>
      <c r="D143" s="242" t="s">
        <v>239</v>
      </c>
      <c r="E143" s="243" t="s">
        <v>1209</v>
      </c>
      <c r="F143" s="244" t="s">
        <v>1311</v>
      </c>
      <c r="G143" s="245" t="s">
        <v>217</v>
      </c>
      <c r="H143" s="246">
        <v>122.75</v>
      </c>
      <c r="I143" s="247"/>
      <c r="J143" s="248">
        <f>ROUND(I143*H143,2)</f>
        <v>0</v>
      </c>
      <c r="K143" s="244" t="s">
        <v>1198</v>
      </c>
      <c r="L143" s="39"/>
      <c r="M143" s="249" t="s">
        <v>1</v>
      </c>
      <c r="N143" s="250" t="s">
        <v>40</v>
      </c>
      <c r="O143" s="7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162</v>
      </c>
      <c r="AT143" s="203" t="s">
        <v>239</v>
      </c>
      <c r="AU143" s="203" t="s">
        <v>85</v>
      </c>
      <c r="AY143" s="17" t="s">
        <v>154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83</v>
      </c>
      <c r="BK143" s="204">
        <f>ROUND(I143*H143,2)</f>
        <v>0</v>
      </c>
      <c r="BL143" s="17" t="s">
        <v>162</v>
      </c>
      <c r="BM143" s="203" t="s">
        <v>1312</v>
      </c>
    </row>
    <row r="144" spans="1:65" s="2" customFormat="1" ht="19.5">
      <c r="A144" s="34"/>
      <c r="B144" s="35"/>
      <c r="C144" s="36"/>
      <c r="D144" s="205" t="s">
        <v>163</v>
      </c>
      <c r="E144" s="36"/>
      <c r="F144" s="206" t="s">
        <v>1311</v>
      </c>
      <c r="G144" s="36"/>
      <c r="H144" s="36"/>
      <c r="I144" s="207"/>
      <c r="J144" s="36"/>
      <c r="K144" s="36"/>
      <c r="L144" s="39"/>
      <c r="M144" s="208"/>
      <c r="N144" s="20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163</v>
      </c>
      <c r="AU144" s="17" t="s">
        <v>85</v>
      </c>
    </row>
    <row r="145" spans="1:65" s="2" customFormat="1" ht="37.9" customHeight="1">
      <c r="A145" s="34"/>
      <c r="B145" s="35"/>
      <c r="C145" s="242" t="s">
        <v>181</v>
      </c>
      <c r="D145" s="242" t="s">
        <v>239</v>
      </c>
      <c r="E145" s="243" t="s">
        <v>1313</v>
      </c>
      <c r="F145" s="244" t="s">
        <v>1314</v>
      </c>
      <c r="G145" s="245" t="s">
        <v>398</v>
      </c>
      <c r="H145" s="246">
        <v>110.5</v>
      </c>
      <c r="I145" s="247"/>
      <c r="J145" s="248">
        <f>ROUND(I145*H145,2)</f>
        <v>0</v>
      </c>
      <c r="K145" s="244" t="s">
        <v>1198</v>
      </c>
      <c r="L145" s="39"/>
      <c r="M145" s="249" t="s">
        <v>1</v>
      </c>
      <c r="N145" s="250" t="s">
        <v>40</v>
      </c>
      <c r="O145" s="7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162</v>
      </c>
      <c r="AT145" s="203" t="s">
        <v>239</v>
      </c>
      <c r="AU145" s="203" t="s">
        <v>85</v>
      </c>
      <c r="AY145" s="17" t="s">
        <v>154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83</v>
      </c>
      <c r="BK145" s="204">
        <f>ROUND(I145*H145,2)</f>
        <v>0</v>
      </c>
      <c r="BL145" s="17" t="s">
        <v>162</v>
      </c>
      <c r="BM145" s="203" t="s">
        <v>1315</v>
      </c>
    </row>
    <row r="146" spans="1:65" s="2" customFormat="1" ht="19.5">
      <c r="A146" s="34"/>
      <c r="B146" s="35"/>
      <c r="C146" s="36"/>
      <c r="D146" s="205" t="s">
        <v>163</v>
      </c>
      <c r="E146" s="36"/>
      <c r="F146" s="206" t="s">
        <v>1314</v>
      </c>
      <c r="G146" s="36"/>
      <c r="H146" s="36"/>
      <c r="I146" s="207"/>
      <c r="J146" s="36"/>
      <c r="K146" s="36"/>
      <c r="L146" s="39"/>
      <c r="M146" s="208"/>
      <c r="N146" s="20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163</v>
      </c>
      <c r="AU146" s="17" t="s">
        <v>85</v>
      </c>
    </row>
    <row r="147" spans="1:65" s="2" customFormat="1" ht="16.5" customHeight="1">
      <c r="A147" s="34"/>
      <c r="B147" s="35"/>
      <c r="C147" s="191" t="s">
        <v>206</v>
      </c>
      <c r="D147" s="191" t="s">
        <v>156</v>
      </c>
      <c r="E147" s="192" t="s">
        <v>1215</v>
      </c>
      <c r="F147" s="193" t="s">
        <v>1216</v>
      </c>
      <c r="G147" s="194" t="s">
        <v>191</v>
      </c>
      <c r="H147" s="195">
        <v>59.67</v>
      </c>
      <c r="I147" s="196"/>
      <c r="J147" s="197">
        <f>ROUND(I147*H147,2)</f>
        <v>0</v>
      </c>
      <c r="K147" s="193" t="s">
        <v>1</v>
      </c>
      <c r="L147" s="198"/>
      <c r="M147" s="199" t="s">
        <v>1</v>
      </c>
      <c r="N147" s="200" t="s">
        <v>40</v>
      </c>
      <c r="O147" s="71"/>
      <c r="P147" s="201">
        <f>O147*H147</f>
        <v>0</v>
      </c>
      <c r="Q147" s="201">
        <v>1</v>
      </c>
      <c r="R147" s="201">
        <f>Q147*H147</f>
        <v>59.67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161</v>
      </c>
      <c r="AT147" s="203" t="s">
        <v>156</v>
      </c>
      <c r="AU147" s="203" t="s">
        <v>85</v>
      </c>
      <c r="AY147" s="17" t="s">
        <v>154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83</v>
      </c>
      <c r="BK147" s="204">
        <f>ROUND(I147*H147,2)</f>
        <v>0</v>
      </c>
      <c r="BL147" s="17" t="s">
        <v>162</v>
      </c>
      <c r="BM147" s="203" t="s">
        <v>1316</v>
      </c>
    </row>
    <row r="148" spans="1:65" s="2" customFormat="1" ht="11.25">
      <c r="A148" s="34"/>
      <c r="B148" s="35"/>
      <c r="C148" s="36"/>
      <c r="D148" s="205" t="s">
        <v>163</v>
      </c>
      <c r="E148" s="36"/>
      <c r="F148" s="206" t="s">
        <v>1216</v>
      </c>
      <c r="G148" s="36"/>
      <c r="H148" s="36"/>
      <c r="I148" s="207"/>
      <c r="J148" s="36"/>
      <c r="K148" s="36"/>
      <c r="L148" s="39"/>
      <c r="M148" s="208"/>
      <c r="N148" s="20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163</v>
      </c>
      <c r="AU148" s="17" t="s">
        <v>85</v>
      </c>
    </row>
    <row r="149" spans="1:65" s="2" customFormat="1" ht="24.2" customHeight="1">
      <c r="A149" s="34"/>
      <c r="B149" s="35"/>
      <c r="C149" s="242" t="s">
        <v>161</v>
      </c>
      <c r="D149" s="242" t="s">
        <v>239</v>
      </c>
      <c r="E149" s="243" t="s">
        <v>1212</v>
      </c>
      <c r="F149" s="244" t="s">
        <v>1213</v>
      </c>
      <c r="G149" s="245" t="s">
        <v>217</v>
      </c>
      <c r="H149" s="246">
        <v>89.6</v>
      </c>
      <c r="I149" s="247"/>
      <c r="J149" s="248">
        <f>ROUND(I149*H149,2)</f>
        <v>0</v>
      </c>
      <c r="K149" s="244" t="s">
        <v>1198</v>
      </c>
      <c r="L149" s="39"/>
      <c r="M149" s="249" t="s">
        <v>1</v>
      </c>
      <c r="N149" s="250" t="s">
        <v>40</v>
      </c>
      <c r="O149" s="7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162</v>
      </c>
      <c r="AT149" s="203" t="s">
        <v>239</v>
      </c>
      <c r="AU149" s="203" t="s">
        <v>85</v>
      </c>
      <c r="AY149" s="17" t="s">
        <v>154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83</v>
      </c>
      <c r="BK149" s="204">
        <f>ROUND(I149*H149,2)</f>
        <v>0</v>
      </c>
      <c r="BL149" s="17" t="s">
        <v>162</v>
      </c>
      <c r="BM149" s="203" t="s">
        <v>1317</v>
      </c>
    </row>
    <row r="150" spans="1:65" s="2" customFormat="1" ht="11.25">
      <c r="A150" s="34"/>
      <c r="B150" s="35"/>
      <c r="C150" s="36"/>
      <c r="D150" s="205" t="s">
        <v>163</v>
      </c>
      <c r="E150" s="36"/>
      <c r="F150" s="206" t="s">
        <v>1213</v>
      </c>
      <c r="G150" s="36"/>
      <c r="H150" s="36"/>
      <c r="I150" s="207"/>
      <c r="J150" s="36"/>
      <c r="K150" s="36"/>
      <c r="L150" s="39"/>
      <c r="M150" s="208"/>
      <c r="N150" s="209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163</v>
      </c>
      <c r="AU150" s="17" t="s">
        <v>85</v>
      </c>
    </row>
    <row r="151" spans="1:65" s="2" customFormat="1" ht="16.5" customHeight="1">
      <c r="A151" s="34"/>
      <c r="B151" s="35"/>
      <c r="C151" s="191" t="s">
        <v>177</v>
      </c>
      <c r="D151" s="191" t="s">
        <v>156</v>
      </c>
      <c r="E151" s="192" t="s">
        <v>1318</v>
      </c>
      <c r="F151" s="193" t="s">
        <v>1319</v>
      </c>
      <c r="G151" s="194" t="s">
        <v>191</v>
      </c>
      <c r="H151" s="195">
        <v>143.36000000000001</v>
      </c>
      <c r="I151" s="196"/>
      <c r="J151" s="197">
        <f>ROUND(I151*H151,2)</f>
        <v>0</v>
      </c>
      <c r="K151" s="193" t="s">
        <v>1198</v>
      </c>
      <c r="L151" s="198"/>
      <c r="M151" s="199" t="s">
        <v>1</v>
      </c>
      <c r="N151" s="200" t="s">
        <v>40</v>
      </c>
      <c r="O151" s="71"/>
      <c r="P151" s="201">
        <f>O151*H151</f>
        <v>0</v>
      </c>
      <c r="Q151" s="201">
        <v>1</v>
      </c>
      <c r="R151" s="201">
        <f>Q151*H151</f>
        <v>143.36000000000001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161</v>
      </c>
      <c r="AT151" s="203" t="s">
        <v>156</v>
      </c>
      <c r="AU151" s="203" t="s">
        <v>85</v>
      </c>
      <c r="AY151" s="17" t="s">
        <v>154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83</v>
      </c>
      <c r="BK151" s="204">
        <f>ROUND(I151*H151,2)</f>
        <v>0</v>
      </c>
      <c r="BL151" s="17" t="s">
        <v>162</v>
      </c>
      <c r="BM151" s="203" t="s">
        <v>1320</v>
      </c>
    </row>
    <row r="152" spans="1:65" s="2" customFormat="1" ht="11.25">
      <c r="A152" s="34"/>
      <c r="B152" s="35"/>
      <c r="C152" s="36"/>
      <c r="D152" s="205" t="s">
        <v>163</v>
      </c>
      <c r="E152" s="36"/>
      <c r="F152" s="206" t="s">
        <v>1319</v>
      </c>
      <c r="G152" s="36"/>
      <c r="H152" s="36"/>
      <c r="I152" s="207"/>
      <c r="J152" s="36"/>
      <c r="K152" s="36"/>
      <c r="L152" s="39"/>
      <c r="M152" s="208"/>
      <c r="N152" s="20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163</v>
      </c>
      <c r="AU152" s="17" t="s">
        <v>85</v>
      </c>
    </row>
    <row r="153" spans="1:65" s="2" customFormat="1" ht="24.2" customHeight="1">
      <c r="A153" s="34"/>
      <c r="B153" s="35"/>
      <c r="C153" s="242" t="s">
        <v>192</v>
      </c>
      <c r="D153" s="242" t="s">
        <v>239</v>
      </c>
      <c r="E153" s="243" t="s">
        <v>1321</v>
      </c>
      <c r="F153" s="244" t="s">
        <v>1322</v>
      </c>
      <c r="G153" s="245" t="s">
        <v>398</v>
      </c>
      <c r="H153" s="246">
        <v>1092</v>
      </c>
      <c r="I153" s="247"/>
      <c r="J153" s="248">
        <f>ROUND(I153*H153,2)</f>
        <v>0</v>
      </c>
      <c r="K153" s="244" t="s">
        <v>1198</v>
      </c>
      <c r="L153" s="39"/>
      <c r="M153" s="249" t="s">
        <v>1</v>
      </c>
      <c r="N153" s="250" t="s">
        <v>40</v>
      </c>
      <c r="O153" s="7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162</v>
      </c>
      <c r="AT153" s="203" t="s">
        <v>239</v>
      </c>
      <c r="AU153" s="203" t="s">
        <v>85</v>
      </c>
      <c r="AY153" s="17" t="s">
        <v>154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83</v>
      </c>
      <c r="BK153" s="204">
        <f>ROUND(I153*H153,2)</f>
        <v>0</v>
      </c>
      <c r="BL153" s="17" t="s">
        <v>162</v>
      </c>
      <c r="BM153" s="203" t="s">
        <v>1323</v>
      </c>
    </row>
    <row r="154" spans="1:65" s="2" customFormat="1" ht="19.5">
      <c r="A154" s="34"/>
      <c r="B154" s="35"/>
      <c r="C154" s="36"/>
      <c r="D154" s="205" t="s">
        <v>163</v>
      </c>
      <c r="E154" s="36"/>
      <c r="F154" s="206" t="s">
        <v>1322</v>
      </c>
      <c r="G154" s="36"/>
      <c r="H154" s="36"/>
      <c r="I154" s="207"/>
      <c r="J154" s="36"/>
      <c r="K154" s="36"/>
      <c r="L154" s="39"/>
      <c r="M154" s="208"/>
      <c r="N154" s="20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163</v>
      </c>
      <c r="AU154" s="17" t="s">
        <v>85</v>
      </c>
    </row>
    <row r="155" spans="1:65" s="12" customFormat="1" ht="22.9" customHeight="1">
      <c r="B155" s="175"/>
      <c r="C155" s="176"/>
      <c r="D155" s="177" t="s">
        <v>74</v>
      </c>
      <c r="E155" s="189" t="s">
        <v>85</v>
      </c>
      <c r="F155" s="189" t="s">
        <v>1324</v>
      </c>
      <c r="G155" s="176"/>
      <c r="H155" s="176"/>
      <c r="I155" s="179"/>
      <c r="J155" s="190">
        <f>BK155</f>
        <v>0</v>
      </c>
      <c r="K155" s="176"/>
      <c r="L155" s="181"/>
      <c r="M155" s="182"/>
      <c r="N155" s="183"/>
      <c r="O155" s="183"/>
      <c r="P155" s="184">
        <f>SUM(P156:P163)</f>
        <v>0</v>
      </c>
      <c r="Q155" s="183"/>
      <c r="R155" s="184">
        <f>SUM(R156:R163)</f>
        <v>1.1378091000000001</v>
      </c>
      <c r="S155" s="183"/>
      <c r="T155" s="185">
        <f>SUM(T156:T163)</f>
        <v>0</v>
      </c>
      <c r="AR155" s="186" t="s">
        <v>83</v>
      </c>
      <c r="AT155" s="187" t="s">
        <v>74</v>
      </c>
      <c r="AU155" s="187" t="s">
        <v>83</v>
      </c>
      <c r="AY155" s="186" t="s">
        <v>154</v>
      </c>
      <c r="BK155" s="188">
        <f>SUM(BK156:BK163)</f>
        <v>0</v>
      </c>
    </row>
    <row r="156" spans="1:65" s="2" customFormat="1" ht="24.2" customHeight="1">
      <c r="A156" s="34"/>
      <c r="B156" s="35"/>
      <c r="C156" s="242" t="s">
        <v>238</v>
      </c>
      <c r="D156" s="242" t="s">
        <v>239</v>
      </c>
      <c r="E156" s="243" t="s">
        <v>1325</v>
      </c>
      <c r="F156" s="244" t="s">
        <v>1326</v>
      </c>
      <c r="G156" s="245" t="s">
        <v>310</v>
      </c>
      <c r="H156" s="246">
        <v>1</v>
      </c>
      <c r="I156" s="247"/>
      <c r="J156" s="248">
        <f>ROUND(I156*H156,2)</f>
        <v>0</v>
      </c>
      <c r="K156" s="244" t="s">
        <v>1198</v>
      </c>
      <c r="L156" s="39"/>
      <c r="M156" s="249" t="s">
        <v>1</v>
      </c>
      <c r="N156" s="250" t="s">
        <v>40</v>
      </c>
      <c r="O156" s="71"/>
      <c r="P156" s="201">
        <f>O156*H156</f>
        <v>0</v>
      </c>
      <c r="Q156" s="201">
        <v>2.9950000000000001E-2</v>
      </c>
      <c r="R156" s="201">
        <f>Q156*H156</f>
        <v>2.9950000000000001E-2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162</v>
      </c>
      <c r="AT156" s="203" t="s">
        <v>239</v>
      </c>
      <c r="AU156" s="203" t="s">
        <v>85</v>
      </c>
      <c r="AY156" s="17" t="s">
        <v>154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83</v>
      </c>
      <c r="BK156" s="204">
        <f>ROUND(I156*H156,2)</f>
        <v>0</v>
      </c>
      <c r="BL156" s="17" t="s">
        <v>162</v>
      </c>
      <c r="BM156" s="203" t="s">
        <v>1327</v>
      </c>
    </row>
    <row r="157" spans="1:65" s="2" customFormat="1" ht="19.5">
      <c r="A157" s="34"/>
      <c r="B157" s="35"/>
      <c r="C157" s="36"/>
      <c r="D157" s="205" t="s">
        <v>163</v>
      </c>
      <c r="E157" s="36"/>
      <c r="F157" s="206" t="s">
        <v>1326</v>
      </c>
      <c r="G157" s="36"/>
      <c r="H157" s="36"/>
      <c r="I157" s="207"/>
      <c r="J157" s="36"/>
      <c r="K157" s="36"/>
      <c r="L157" s="39"/>
      <c r="M157" s="208"/>
      <c r="N157" s="20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163</v>
      </c>
      <c r="AU157" s="17" t="s">
        <v>85</v>
      </c>
    </row>
    <row r="158" spans="1:65" s="2" customFormat="1" ht="16.5" customHeight="1">
      <c r="A158" s="34"/>
      <c r="B158" s="35"/>
      <c r="C158" s="191" t="s">
        <v>175</v>
      </c>
      <c r="D158" s="191" t="s">
        <v>156</v>
      </c>
      <c r="E158" s="192" t="s">
        <v>1328</v>
      </c>
      <c r="F158" s="193" t="s">
        <v>1329</v>
      </c>
      <c r="G158" s="194" t="s">
        <v>159</v>
      </c>
      <c r="H158" s="195">
        <v>1</v>
      </c>
      <c r="I158" s="196"/>
      <c r="J158" s="197">
        <f>ROUND(I158*H158,2)</f>
        <v>0</v>
      </c>
      <c r="K158" s="193" t="s">
        <v>1330</v>
      </c>
      <c r="L158" s="198"/>
      <c r="M158" s="199" t="s">
        <v>1</v>
      </c>
      <c r="N158" s="200" t="s">
        <v>40</v>
      </c>
      <c r="O158" s="71"/>
      <c r="P158" s="201">
        <f>O158*H158</f>
        <v>0</v>
      </c>
      <c r="Q158" s="201">
        <v>0.79</v>
      </c>
      <c r="R158" s="201">
        <f>Q158*H158</f>
        <v>0.79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161</v>
      </c>
      <c r="AT158" s="203" t="s">
        <v>156</v>
      </c>
      <c r="AU158" s="203" t="s">
        <v>85</v>
      </c>
      <c r="AY158" s="17" t="s">
        <v>154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83</v>
      </c>
      <c r="BK158" s="204">
        <f>ROUND(I158*H158,2)</f>
        <v>0</v>
      </c>
      <c r="BL158" s="17" t="s">
        <v>162</v>
      </c>
      <c r="BM158" s="203" t="s">
        <v>1331</v>
      </c>
    </row>
    <row r="159" spans="1:65" s="2" customFormat="1" ht="11.25">
      <c r="A159" s="34"/>
      <c r="B159" s="35"/>
      <c r="C159" s="36"/>
      <c r="D159" s="205" t="s">
        <v>163</v>
      </c>
      <c r="E159" s="36"/>
      <c r="F159" s="206" t="s">
        <v>1329</v>
      </c>
      <c r="G159" s="36"/>
      <c r="H159" s="36"/>
      <c r="I159" s="207"/>
      <c r="J159" s="36"/>
      <c r="K159" s="36"/>
      <c r="L159" s="39"/>
      <c r="M159" s="208"/>
      <c r="N159" s="209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163</v>
      </c>
      <c r="AU159" s="17" t="s">
        <v>85</v>
      </c>
    </row>
    <row r="160" spans="1:65" s="2" customFormat="1" ht="16.5" customHeight="1">
      <c r="A160" s="34"/>
      <c r="B160" s="35"/>
      <c r="C160" s="242" t="s">
        <v>249</v>
      </c>
      <c r="D160" s="242" t="s">
        <v>239</v>
      </c>
      <c r="E160" s="243" t="s">
        <v>1332</v>
      </c>
      <c r="F160" s="244" t="s">
        <v>1333</v>
      </c>
      <c r="G160" s="245" t="s">
        <v>191</v>
      </c>
      <c r="H160" s="246">
        <v>0.23799999999999999</v>
      </c>
      <c r="I160" s="247"/>
      <c r="J160" s="248">
        <f>ROUND(I160*H160,2)</f>
        <v>0</v>
      </c>
      <c r="K160" s="244" t="s">
        <v>1198</v>
      </c>
      <c r="L160" s="39"/>
      <c r="M160" s="249" t="s">
        <v>1</v>
      </c>
      <c r="N160" s="250" t="s">
        <v>40</v>
      </c>
      <c r="O160" s="71"/>
      <c r="P160" s="201">
        <f>O160*H160</f>
        <v>0</v>
      </c>
      <c r="Q160" s="201">
        <v>0.10445</v>
      </c>
      <c r="R160" s="201">
        <f>Q160*H160</f>
        <v>2.4859099999999999E-2</v>
      </c>
      <c r="S160" s="201">
        <v>0</v>
      </c>
      <c r="T160" s="20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162</v>
      </c>
      <c r="AT160" s="203" t="s">
        <v>239</v>
      </c>
      <c r="AU160" s="203" t="s">
        <v>85</v>
      </c>
      <c r="AY160" s="17" t="s">
        <v>154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83</v>
      </c>
      <c r="BK160" s="204">
        <f>ROUND(I160*H160,2)</f>
        <v>0</v>
      </c>
      <c r="BL160" s="17" t="s">
        <v>162</v>
      </c>
      <c r="BM160" s="203" t="s">
        <v>1334</v>
      </c>
    </row>
    <row r="161" spans="1:65" s="2" customFormat="1" ht="11.25">
      <c r="A161" s="34"/>
      <c r="B161" s="35"/>
      <c r="C161" s="36"/>
      <c r="D161" s="205" t="s">
        <v>163</v>
      </c>
      <c r="E161" s="36"/>
      <c r="F161" s="206" t="s">
        <v>1333</v>
      </c>
      <c r="G161" s="36"/>
      <c r="H161" s="36"/>
      <c r="I161" s="207"/>
      <c r="J161" s="36"/>
      <c r="K161" s="36"/>
      <c r="L161" s="39"/>
      <c r="M161" s="208"/>
      <c r="N161" s="209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163</v>
      </c>
      <c r="AU161" s="17" t="s">
        <v>85</v>
      </c>
    </row>
    <row r="162" spans="1:65" s="2" customFormat="1" ht="24.2" customHeight="1">
      <c r="A162" s="34"/>
      <c r="B162" s="35"/>
      <c r="C162" s="191" t="s">
        <v>209</v>
      </c>
      <c r="D162" s="191" t="s">
        <v>156</v>
      </c>
      <c r="E162" s="192" t="s">
        <v>1335</v>
      </c>
      <c r="F162" s="193" t="s">
        <v>1336</v>
      </c>
      <c r="G162" s="194" t="s">
        <v>159</v>
      </c>
      <c r="H162" s="195">
        <v>1</v>
      </c>
      <c r="I162" s="196"/>
      <c r="J162" s="197">
        <f>ROUND(I162*H162,2)</f>
        <v>0</v>
      </c>
      <c r="K162" s="193" t="s">
        <v>1330</v>
      </c>
      <c r="L162" s="198"/>
      <c r="M162" s="199" t="s">
        <v>1</v>
      </c>
      <c r="N162" s="200" t="s">
        <v>40</v>
      </c>
      <c r="O162" s="71"/>
      <c r="P162" s="201">
        <f>O162*H162</f>
        <v>0</v>
      </c>
      <c r="Q162" s="201">
        <v>0.29299999999999998</v>
      </c>
      <c r="R162" s="201">
        <f>Q162*H162</f>
        <v>0.29299999999999998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161</v>
      </c>
      <c r="AT162" s="203" t="s">
        <v>156</v>
      </c>
      <c r="AU162" s="203" t="s">
        <v>85</v>
      </c>
      <c r="AY162" s="17" t="s">
        <v>154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83</v>
      </c>
      <c r="BK162" s="204">
        <f>ROUND(I162*H162,2)</f>
        <v>0</v>
      </c>
      <c r="BL162" s="17" t="s">
        <v>162</v>
      </c>
      <c r="BM162" s="203" t="s">
        <v>1337</v>
      </c>
    </row>
    <row r="163" spans="1:65" s="2" customFormat="1" ht="11.25">
      <c r="A163" s="34"/>
      <c r="B163" s="35"/>
      <c r="C163" s="36"/>
      <c r="D163" s="205" t="s">
        <v>163</v>
      </c>
      <c r="E163" s="36"/>
      <c r="F163" s="206" t="s">
        <v>1336</v>
      </c>
      <c r="G163" s="36"/>
      <c r="H163" s="36"/>
      <c r="I163" s="207"/>
      <c r="J163" s="36"/>
      <c r="K163" s="36"/>
      <c r="L163" s="39"/>
      <c r="M163" s="208"/>
      <c r="N163" s="209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163</v>
      </c>
      <c r="AU163" s="17" t="s">
        <v>85</v>
      </c>
    </row>
    <row r="164" spans="1:65" s="12" customFormat="1" ht="22.9" customHeight="1">
      <c r="B164" s="175"/>
      <c r="C164" s="176"/>
      <c r="D164" s="177" t="s">
        <v>74</v>
      </c>
      <c r="E164" s="189" t="s">
        <v>177</v>
      </c>
      <c r="F164" s="189" t="s">
        <v>1237</v>
      </c>
      <c r="G164" s="176"/>
      <c r="H164" s="176"/>
      <c r="I164" s="179"/>
      <c r="J164" s="190">
        <f>BK164</f>
        <v>0</v>
      </c>
      <c r="K164" s="176"/>
      <c r="L164" s="181"/>
      <c r="M164" s="182"/>
      <c r="N164" s="183"/>
      <c r="O164" s="183"/>
      <c r="P164" s="184">
        <f>SUM(P165:P186)</f>
        <v>0</v>
      </c>
      <c r="Q164" s="183"/>
      <c r="R164" s="184">
        <f>SUM(R165:R186)</f>
        <v>0</v>
      </c>
      <c r="S164" s="183"/>
      <c r="T164" s="185">
        <f>SUM(T165:T186)</f>
        <v>531.19477499999994</v>
      </c>
      <c r="AR164" s="186" t="s">
        <v>83</v>
      </c>
      <c r="AT164" s="187" t="s">
        <v>74</v>
      </c>
      <c r="AU164" s="187" t="s">
        <v>83</v>
      </c>
      <c r="AY164" s="186" t="s">
        <v>154</v>
      </c>
      <c r="BK164" s="188">
        <f>SUM(BK165:BK186)</f>
        <v>0</v>
      </c>
    </row>
    <row r="165" spans="1:65" s="2" customFormat="1" ht="24.2" customHeight="1">
      <c r="A165" s="34"/>
      <c r="B165" s="35"/>
      <c r="C165" s="242" t="s">
        <v>8</v>
      </c>
      <c r="D165" s="242" t="s">
        <v>239</v>
      </c>
      <c r="E165" s="243" t="s">
        <v>1238</v>
      </c>
      <c r="F165" s="244" t="s">
        <v>1239</v>
      </c>
      <c r="G165" s="245" t="s">
        <v>1240</v>
      </c>
      <c r="H165" s="246">
        <v>1</v>
      </c>
      <c r="I165" s="247"/>
      <c r="J165" s="248">
        <f>ROUND(I165*H165,2)</f>
        <v>0</v>
      </c>
      <c r="K165" s="244" t="s">
        <v>1</v>
      </c>
      <c r="L165" s="39"/>
      <c r="M165" s="249" t="s">
        <v>1</v>
      </c>
      <c r="N165" s="250" t="s">
        <v>40</v>
      </c>
      <c r="O165" s="71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162</v>
      </c>
      <c r="AT165" s="203" t="s">
        <v>239</v>
      </c>
      <c r="AU165" s="203" t="s">
        <v>85</v>
      </c>
      <c r="AY165" s="17" t="s">
        <v>154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83</v>
      </c>
      <c r="BK165" s="204">
        <f>ROUND(I165*H165,2)</f>
        <v>0</v>
      </c>
      <c r="BL165" s="17" t="s">
        <v>162</v>
      </c>
      <c r="BM165" s="203" t="s">
        <v>1338</v>
      </c>
    </row>
    <row r="166" spans="1:65" s="2" customFormat="1" ht="19.5">
      <c r="A166" s="34"/>
      <c r="B166" s="35"/>
      <c r="C166" s="36"/>
      <c r="D166" s="205" t="s">
        <v>163</v>
      </c>
      <c r="E166" s="36"/>
      <c r="F166" s="206" t="s">
        <v>1239</v>
      </c>
      <c r="G166" s="36"/>
      <c r="H166" s="36"/>
      <c r="I166" s="207"/>
      <c r="J166" s="36"/>
      <c r="K166" s="36"/>
      <c r="L166" s="39"/>
      <c r="M166" s="208"/>
      <c r="N166" s="20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163</v>
      </c>
      <c r="AU166" s="17" t="s">
        <v>85</v>
      </c>
    </row>
    <row r="167" spans="1:65" s="2" customFormat="1" ht="24.2" customHeight="1">
      <c r="A167" s="34"/>
      <c r="B167" s="35"/>
      <c r="C167" s="242" t="s">
        <v>218</v>
      </c>
      <c r="D167" s="242" t="s">
        <v>239</v>
      </c>
      <c r="E167" s="243" t="s">
        <v>1242</v>
      </c>
      <c r="F167" s="244" t="s">
        <v>1243</v>
      </c>
      <c r="G167" s="245" t="s">
        <v>191</v>
      </c>
      <c r="H167" s="246">
        <v>10</v>
      </c>
      <c r="I167" s="247"/>
      <c r="J167" s="248">
        <f>ROUND(I167*H167,2)</f>
        <v>0</v>
      </c>
      <c r="K167" s="244" t="s">
        <v>1</v>
      </c>
      <c r="L167" s="39"/>
      <c r="M167" s="249" t="s">
        <v>1</v>
      </c>
      <c r="N167" s="250" t="s">
        <v>40</v>
      </c>
      <c r="O167" s="71"/>
      <c r="P167" s="201">
        <f>O167*H167</f>
        <v>0</v>
      </c>
      <c r="Q167" s="201">
        <v>0</v>
      </c>
      <c r="R167" s="201">
        <f>Q167*H167</f>
        <v>0</v>
      </c>
      <c r="S167" s="201">
        <v>1</v>
      </c>
      <c r="T167" s="202">
        <f>S167*H167</f>
        <v>10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162</v>
      </c>
      <c r="AT167" s="203" t="s">
        <v>239</v>
      </c>
      <c r="AU167" s="203" t="s">
        <v>85</v>
      </c>
      <c r="AY167" s="17" t="s">
        <v>154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83</v>
      </c>
      <c r="BK167" s="204">
        <f>ROUND(I167*H167,2)</f>
        <v>0</v>
      </c>
      <c r="BL167" s="17" t="s">
        <v>162</v>
      </c>
      <c r="BM167" s="203" t="s">
        <v>1339</v>
      </c>
    </row>
    <row r="168" spans="1:65" s="2" customFormat="1" ht="19.5">
      <c r="A168" s="34"/>
      <c r="B168" s="35"/>
      <c r="C168" s="36"/>
      <c r="D168" s="205" t="s">
        <v>163</v>
      </c>
      <c r="E168" s="36"/>
      <c r="F168" s="206" t="s">
        <v>1243</v>
      </c>
      <c r="G168" s="36"/>
      <c r="H168" s="36"/>
      <c r="I168" s="207"/>
      <c r="J168" s="36"/>
      <c r="K168" s="36"/>
      <c r="L168" s="39"/>
      <c r="M168" s="208"/>
      <c r="N168" s="209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163</v>
      </c>
      <c r="AU168" s="17" t="s">
        <v>85</v>
      </c>
    </row>
    <row r="169" spans="1:65" s="2" customFormat="1" ht="24.2" customHeight="1">
      <c r="A169" s="34"/>
      <c r="B169" s="35"/>
      <c r="C169" s="242" t="s">
        <v>281</v>
      </c>
      <c r="D169" s="242" t="s">
        <v>239</v>
      </c>
      <c r="E169" s="243" t="s">
        <v>1340</v>
      </c>
      <c r="F169" s="244" t="s">
        <v>1341</v>
      </c>
      <c r="G169" s="245" t="s">
        <v>217</v>
      </c>
      <c r="H169" s="246">
        <v>0.75</v>
      </c>
      <c r="I169" s="247"/>
      <c r="J169" s="248">
        <f>ROUND(I169*H169,2)</f>
        <v>0</v>
      </c>
      <c r="K169" s="244" t="s">
        <v>1198</v>
      </c>
      <c r="L169" s="39"/>
      <c r="M169" s="249" t="s">
        <v>1</v>
      </c>
      <c r="N169" s="250" t="s">
        <v>40</v>
      </c>
      <c r="O169" s="71"/>
      <c r="P169" s="201">
        <f>O169*H169</f>
        <v>0</v>
      </c>
      <c r="Q169" s="201">
        <v>0</v>
      </c>
      <c r="R169" s="201">
        <f>Q169*H169</f>
        <v>0</v>
      </c>
      <c r="S169" s="201">
        <v>2.1</v>
      </c>
      <c r="T169" s="202">
        <f>S169*H169</f>
        <v>1.5750000000000002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162</v>
      </c>
      <c r="AT169" s="203" t="s">
        <v>239</v>
      </c>
      <c r="AU169" s="203" t="s">
        <v>85</v>
      </c>
      <c r="AY169" s="17" t="s">
        <v>154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7" t="s">
        <v>83</v>
      </c>
      <c r="BK169" s="204">
        <f>ROUND(I169*H169,2)</f>
        <v>0</v>
      </c>
      <c r="BL169" s="17" t="s">
        <v>162</v>
      </c>
      <c r="BM169" s="203" t="s">
        <v>1342</v>
      </c>
    </row>
    <row r="170" spans="1:65" s="2" customFormat="1" ht="19.5">
      <c r="A170" s="34"/>
      <c r="B170" s="35"/>
      <c r="C170" s="36"/>
      <c r="D170" s="205" t="s">
        <v>163</v>
      </c>
      <c r="E170" s="36"/>
      <c r="F170" s="206" t="s">
        <v>1341</v>
      </c>
      <c r="G170" s="36"/>
      <c r="H170" s="36"/>
      <c r="I170" s="207"/>
      <c r="J170" s="36"/>
      <c r="K170" s="36"/>
      <c r="L170" s="39"/>
      <c r="M170" s="208"/>
      <c r="N170" s="209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163</v>
      </c>
      <c r="AU170" s="17" t="s">
        <v>85</v>
      </c>
    </row>
    <row r="171" spans="1:65" s="2" customFormat="1" ht="24.2" customHeight="1">
      <c r="A171" s="34"/>
      <c r="B171" s="35"/>
      <c r="C171" s="242" t="s">
        <v>223</v>
      </c>
      <c r="D171" s="242" t="s">
        <v>239</v>
      </c>
      <c r="E171" s="243" t="s">
        <v>1343</v>
      </c>
      <c r="F171" s="244" t="s">
        <v>1344</v>
      </c>
      <c r="G171" s="245" t="s">
        <v>159</v>
      </c>
      <c r="H171" s="246">
        <v>15</v>
      </c>
      <c r="I171" s="247"/>
      <c r="J171" s="248">
        <f>ROUND(I171*H171,2)</f>
        <v>0</v>
      </c>
      <c r="K171" s="244" t="s">
        <v>1198</v>
      </c>
      <c r="L171" s="39"/>
      <c r="M171" s="249" t="s">
        <v>1</v>
      </c>
      <c r="N171" s="250" t="s">
        <v>40</v>
      </c>
      <c r="O171" s="71"/>
      <c r="P171" s="201">
        <f>O171*H171</f>
        <v>0</v>
      </c>
      <c r="Q171" s="201">
        <v>0</v>
      </c>
      <c r="R171" s="201">
        <f>Q171*H171</f>
        <v>0</v>
      </c>
      <c r="S171" s="201">
        <v>0.16800000000000001</v>
      </c>
      <c r="T171" s="202">
        <f>S171*H171</f>
        <v>2.52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162</v>
      </c>
      <c r="AT171" s="203" t="s">
        <v>239</v>
      </c>
      <c r="AU171" s="203" t="s">
        <v>85</v>
      </c>
      <c r="AY171" s="17" t="s">
        <v>154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83</v>
      </c>
      <c r="BK171" s="204">
        <f>ROUND(I171*H171,2)</f>
        <v>0</v>
      </c>
      <c r="BL171" s="17" t="s">
        <v>162</v>
      </c>
      <c r="BM171" s="203" t="s">
        <v>1345</v>
      </c>
    </row>
    <row r="172" spans="1:65" s="2" customFormat="1" ht="11.25">
      <c r="A172" s="34"/>
      <c r="B172" s="35"/>
      <c r="C172" s="36"/>
      <c r="D172" s="205" t="s">
        <v>163</v>
      </c>
      <c r="E172" s="36"/>
      <c r="F172" s="206" t="s">
        <v>1344</v>
      </c>
      <c r="G172" s="36"/>
      <c r="H172" s="36"/>
      <c r="I172" s="207"/>
      <c r="J172" s="36"/>
      <c r="K172" s="36"/>
      <c r="L172" s="39"/>
      <c r="M172" s="208"/>
      <c r="N172" s="209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163</v>
      </c>
      <c r="AU172" s="17" t="s">
        <v>85</v>
      </c>
    </row>
    <row r="173" spans="1:65" s="2" customFormat="1" ht="24.2" customHeight="1">
      <c r="A173" s="34"/>
      <c r="B173" s="35"/>
      <c r="C173" s="242" t="s">
        <v>299</v>
      </c>
      <c r="D173" s="242" t="s">
        <v>239</v>
      </c>
      <c r="E173" s="243" t="s">
        <v>1346</v>
      </c>
      <c r="F173" s="244" t="s">
        <v>1347</v>
      </c>
      <c r="G173" s="245" t="s">
        <v>159</v>
      </c>
      <c r="H173" s="246">
        <v>15</v>
      </c>
      <c r="I173" s="247"/>
      <c r="J173" s="248">
        <f>ROUND(I173*H173,2)</f>
        <v>0</v>
      </c>
      <c r="K173" s="244" t="s">
        <v>1198</v>
      </c>
      <c r="L173" s="39"/>
      <c r="M173" s="249" t="s">
        <v>1</v>
      </c>
      <c r="N173" s="250" t="s">
        <v>40</v>
      </c>
      <c r="O173" s="71"/>
      <c r="P173" s="201">
        <f>O173*H173</f>
        <v>0</v>
      </c>
      <c r="Q173" s="201">
        <v>0</v>
      </c>
      <c r="R173" s="201">
        <f>Q173*H173</f>
        <v>0</v>
      </c>
      <c r="S173" s="201">
        <v>0.16500000000000001</v>
      </c>
      <c r="T173" s="202">
        <f>S173*H173</f>
        <v>2.4750000000000001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162</v>
      </c>
      <c r="AT173" s="203" t="s">
        <v>239</v>
      </c>
      <c r="AU173" s="203" t="s">
        <v>85</v>
      </c>
      <c r="AY173" s="17" t="s">
        <v>154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83</v>
      </c>
      <c r="BK173" s="204">
        <f>ROUND(I173*H173,2)</f>
        <v>0</v>
      </c>
      <c r="BL173" s="17" t="s">
        <v>162</v>
      </c>
      <c r="BM173" s="203" t="s">
        <v>1348</v>
      </c>
    </row>
    <row r="174" spans="1:65" s="2" customFormat="1" ht="19.5">
      <c r="A174" s="34"/>
      <c r="B174" s="35"/>
      <c r="C174" s="36"/>
      <c r="D174" s="205" t="s">
        <v>163</v>
      </c>
      <c r="E174" s="36"/>
      <c r="F174" s="206" t="s">
        <v>1347</v>
      </c>
      <c r="G174" s="36"/>
      <c r="H174" s="36"/>
      <c r="I174" s="207"/>
      <c r="J174" s="36"/>
      <c r="K174" s="36"/>
      <c r="L174" s="39"/>
      <c r="M174" s="208"/>
      <c r="N174" s="209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163</v>
      </c>
      <c r="AU174" s="17" t="s">
        <v>85</v>
      </c>
    </row>
    <row r="175" spans="1:65" s="2" customFormat="1" ht="24.2" customHeight="1">
      <c r="A175" s="34"/>
      <c r="B175" s="35"/>
      <c r="C175" s="242" t="s">
        <v>232</v>
      </c>
      <c r="D175" s="242" t="s">
        <v>239</v>
      </c>
      <c r="E175" s="243" t="s">
        <v>1349</v>
      </c>
      <c r="F175" s="244" t="s">
        <v>1350</v>
      </c>
      <c r="G175" s="245" t="s">
        <v>310</v>
      </c>
      <c r="H175" s="246">
        <v>115</v>
      </c>
      <c r="I175" s="247"/>
      <c r="J175" s="248">
        <f>ROUND(I175*H175,2)</f>
        <v>0</v>
      </c>
      <c r="K175" s="244" t="s">
        <v>1198</v>
      </c>
      <c r="L175" s="39"/>
      <c r="M175" s="249" t="s">
        <v>1</v>
      </c>
      <c r="N175" s="250" t="s">
        <v>40</v>
      </c>
      <c r="O175" s="71"/>
      <c r="P175" s="201">
        <f>O175*H175</f>
        <v>0</v>
      </c>
      <c r="Q175" s="201">
        <v>0</v>
      </c>
      <c r="R175" s="201">
        <f>Q175*H175</f>
        <v>0</v>
      </c>
      <c r="S175" s="201">
        <v>2.48E-3</v>
      </c>
      <c r="T175" s="202">
        <f>S175*H175</f>
        <v>0.28520000000000001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162</v>
      </c>
      <c r="AT175" s="203" t="s">
        <v>239</v>
      </c>
      <c r="AU175" s="203" t="s">
        <v>85</v>
      </c>
      <c r="AY175" s="17" t="s">
        <v>154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83</v>
      </c>
      <c r="BK175" s="204">
        <f>ROUND(I175*H175,2)</f>
        <v>0</v>
      </c>
      <c r="BL175" s="17" t="s">
        <v>162</v>
      </c>
      <c r="BM175" s="203" t="s">
        <v>1351</v>
      </c>
    </row>
    <row r="176" spans="1:65" s="2" customFormat="1" ht="19.5">
      <c r="A176" s="34"/>
      <c r="B176" s="35"/>
      <c r="C176" s="36"/>
      <c r="D176" s="205" t="s">
        <v>163</v>
      </c>
      <c r="E176" s="36"/>
      <c r="F176" s="206" t="s">
        <v>1350</v>
      </c>
      <c r="G176" s="36"/>
      <c r="H176" s="36"/>
      <c r="I176" s="207"/>
      <c r="J176" s="36"/>
      <c r="K176" s="36"/>
      <c r="L176" s="39"/>
      <c r="M176" s="208"/>
      <c r="N176" s="209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163</v>
      </c>
      <c r="AU176" s="17" t="s">
        <v>85</v>
      </c>
    </row>
    <row r="177" spans="1:65" s="2" customFormat="1" ht="21.75" customHeight="1">
      <c r="A177" s="34"/>
      <c r="B177" s="35"/>
      <c r="C177" s="242" t="s">
        <v>7</v>
      </c>
      <c r="D177" s="242" t="s">
        <v>239</v>
      </c>
      <c r="E177" s="243" t="s">
        <v>1352</v>
      </c>
      <c r="F177" s="244" t="s">
        <v>1353</v>
      </c>
      <c r="G177" s="245" t="s">
        <v>159</v>
      </c>
      <c r="H177" s="246">
        <v>2</v>
      </c>
      <c r="I177" s="247"/>
      <c r="J177" s="248">
        <f>ROUND(I177*H177,2)</f>
        <v>0</v>
      </c>
      <c r="K177" s="244" t="s">
        <v>1198</v>
      </c>
      <c r="L177" s="39"/>
      <c r="M177" s="249" t="s">
        <v>1</v>
      </c>
      <c r="N177" s="250" t="s">
        <v>40</v>
      </c>
      <c r="O177" s="71"/>
      <c r="P177" s="201">
        <f>O177*H177</f>
        <v>0</v>
      </c>
      <c r="Q177" s="201">
        <v>0</v>
      </c>
      <c r="R177" s="201">
        <f>Q177*H177</f>
        <v>0</v>
      </c>
      <c r="S177" s="201">
        <v>0.28499999999999998</v>
      </c>
      <c r="T177" s="202">
        <f>S177*H177</f>
        <v>0.56999999999999995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162</v>
      </c>
      <c r="AT177" s="203" t="s">
        <v>239</v>
      </c>
      <c r="AU177" s="203" t="s">
        <v>85</v>
      </c>
      <c r="AY177" s="17" t="s">
        <v>154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83</v>
      </c>
      <c r="BK177" s="204">
        <f>ROUND(I177*H177,2)</f>
        <v>0</v>
      </c>
      <c r="BL177" s="17" t="s">
        <v>162</v>
      </c>
      <c r="BM177" s="203" t="s">
        <v>1354</v>
      </c>
    </row>
    <row r="178" spans="1:65" s="2" customFormat="1" ht="11.25">
      <c r="A178" s="34"/>
      <c r="B178" s="35"/>
      <c r="C178" s="36"/>
      <c r="D178" s="205" t="s">
        <v>163</v>
      </c>
      <c r="E178" s="36"/>
      <c r="F178" s="206" t="s">
        <v>1353</v>
      </c>
      <c r="G178" s="36"/>
      <c r="H178" s="36"/>
      <c r="I178" s="207"/>
      <c r="J178" s="36"/>
      <c r="K178" s="36"/>
      <c r="L178" s="39"/>
      <c r="M178" s="208"/>
      <c r="N178" s="209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163</v>
      </c>
      <c r="AU178" s="17" t="s">
        <v>85</v>
      </c>
    </row>
    <row r="179" spans="1:65" s="2" customFormat="1" ht="24.2" customHeight="1">
      <c r="A179" s="34"/>
      <c r="B179" s="35"/>
      <c r="C179" s="242" t="s">
        <v>242</v>
      </c>
      <c r="D179" s="242" t="s">
        <v>239</v>
      </c>
      <c r="E179" s="243" t="s">
        <v>1355</v>
      </c>
      <c r="F179" s="244" t="s">
        <v>1356</v>
      </c>
      <c r="G179" s="245" t="s">
        <v>217</v>
      </c>
      <c r="H179" s="246">
        <v>79.625</v>
      </c>
      <c r="I179" s="247"/>
      <c r="J179" s="248">
        <f>ROUND(I179*H179,2)</f>
        <v>0</v>
      </c>
      <c r="K179" s="244" t="s">
        <v>1198</v>
      </c>
      <c r="L179" s="39"/>
      <c r="M179" s="249" t="s">
        <v>1</v>
      </c>
      <c r="N179" s="250" t="s">
        <v>40</v>
      </c>
      <c r="O179" s="71"/>
      <c r="P179" s="201">
        <f>O179*H179</f>
        <v>0</v>
      </c>
      <c r="Q179" s="201">
        <v>0</v>
      </c>
      <c r="R179" s="201">
        <f>Q179*H179</f>
        <v>0</v>
      </c>
      <c r="S179" s="201">
        <v>3.9E-2</v>
      </c>
      <c r="T179" s="202">
        <f>S179*H179</f>
        <v>3.105375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162</v>
      </c>
      <c r="AT179" s="203" t="s">
        <v>239</v>
      </c>
      <c r="AU179" s="203" t="s">
        <v>85</v>
      </c>
      <c r="AY179" s="17" t="s">
        <v>154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83</v>
      </c>
      <c r="BK179" s="204">
        <f>ROUND(I179*H179,2)</f>
        <v>0</v>
      </c>
      <c r="BL179" s="17" t="s">
        <v>162</v>
      </c>
      <c r="BM179" s="203" t="s">
        <v>1357</v>
      </c>
    </row>
    <row r="180" spans="1:65" s="2" customFormat="1" ht="19.5">
      <c r="A180" s="34"/>
      <c r="B180" s="35"/>
      <c r="C180" s="36"/>
      <c r="D180" s="205" t="s">
        <v>163</v>
      </c>
      <c r="E180" s="36"/>
      <c r="F180" s="206" t="s">
        <v>1356</v>
      </c>
      <c r="G180" s="36"/>
      <c r="H180" s="36"/>
      <c r="I180" s="207"/>
      <c r="J180" s="36"/>
      <c r="K180" s="36"/>
      <c r="L180" s="39"/>
      <c r="M180" s="208"/>
      <c r="N180" s="209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163</v>
      </c>
      <c r="AU180" s="17" t="s">
        <v>85</v>
      </c>
    </row>
    <row r="181" spans="1:65" s="2" customFormat="1" ht="24.2" customHeight="1">
      <c r="A181" s="34"/>
      <c r="B181" s="35"/>
      <c r="C181" s="242" t="s">
        <v>325</v>
      </c>
      <c r="D181" s="242" t="s">
        <v>239</v>
      </c>
      <c r="E181" s="243" t="s">
        <v>1245</v>
      </c>
      <c r="F181" s="244" t="s">
        <v>1358</v>
      </c>
      <c r="G181" s="245" t="s">
        <v>217</v>
      </c>
      <c r="H181" s="246">
        <v>681</v>
      </c>
      <c r="I181" s="247"/>
      <c r="J181" s="248">
        <f>ROUND(I181*H181,2)</f>
        <v>0</v>
      </c>
      <c r="K181" s="244" t="s">
        <v>1198</v>
      </c>
      <c r="L181" s="39"/>
      <c r="M181" s="249" t="s">
        <v>1</v>
      </c>
      <c r="N181" s="250" t="s">
        <v>40</v>
      </c>
      <c r="O181" s="71"/>
      <c r="P181" s="201">
        <f>O181*H181</f>
        <v>0</v>
      </c>
      <c r="Q181" s="201">
        <v>0</v>
      </c>
      <c r="R181" s="201">
        <f>Q181*H181</f>
        <v>0</v>
      </c>
      <c r="S181" s="201">
        <v>0.55000000000000004</v>
      </c>
      <c r="T181" s="202">
        <f>S181*H181</f>
        <v>374.55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162</v>
      </c>
      <c r="AT181" s="203" t="s">
        <v>239</v>
      </c>
      <c r="AU181" s="203" t="s">
        <v>85</v>
      </c>
      <c r="AY181" s="17" t="s">
        <v>154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83</v>
      </c>
      <c r="BK181" s="204">
        <f>ROUND(I181*H181,2)</f>
        <v>0</v>
      </c>
      <c r="BL181" s="17" t="s">
        <v>162</v>
      </c>
      <c r="BM181" s="203" t="s">
        <v>1359</v>
      </c>
    </row>
    <row r="182" spans="1:65" s="2" customFormat="1" ht="19.5">
      <c r="A182" s="34"/>
      <c r="B182" s="35"/>
      <c r="C182" s="36"/>
      <c r="D182" s="205" t="s">
        <v>163</v>
      </c>
      <c r="E182" s="36"/>
      <c r="F182" s="206" t="s">
        <v>1358</v>
      </c>
      <c r="G182" s="36"/>
      <c r="H182" s="36"/>
      <c r="I182" s="207"/>
      <c r="J182" s="36"/>
      <c r="K182" s="36"/>
      <c r="L182" s="39"/>
      <c r="M182" s="208"/>
      <c r="N182" s="209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163</v>
      </c>
      <c r="AU182" s="17" t="s">
        <v>85</v>
      </c>
    </row>
    <row r="183" spans="1:65" s="2" customFormat="1" ht="24.2" customHeight="1">
      <c r="A183" s="34"/>
      <c r="B183" s="35"/>
      <c r="C183" s="242" t="s">
        <v>244</v>
      </c>
      <c r="D183" s="242" t="s">
        <v>239</v>
      </c>
      <c r="E183" s="243" t="s">
        <v>1360</v>
      </c>
      <c r="F183" s="244" t="s">
        <v>1361</v>
      </c>
      <c r="G183" s="245" t="s">
        <v>217</v>
      </c>
      <c r="H183" s="246">
        <v>86</v>
      </c>
      <c r="I183" s="247"/>
      <c r="J183" s="248">
        <f>ROUND(I183*H183,2)</f>
        <v>0</v>
      </c>
      <c r="K183" s="244" t="s">
        <v>1198</v>
      </c>
      <c r="L183" s="39"/>
      <c r="M183" s="249" t="s">
        <v>1</v>
      </c>
      <c r="N183" s="250" t="s">
        <v>40</v>
      </c>
      <c r="O183" s="71"/>
      <c r="P183" s="201">
        <f>O183*H183</f>
        <v>0</v>
      </c>
      <c r="Q183" s="201">
        <v>0</v>
      </c>
      <c r="R183" s="201">
        <f>Q183*H183</f>
        <v>0</v>
      </c>
      <c r="S183" s="201">
        <v>0.65</v>
      </c>
      <c r="T183" s="202">
        <f>S183*H183</f>
        <v>55.9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162</v>
      </c>
      <c r="AT183" s="203" t="s">
        <v>239</v>
      </c>
      <c r="AU183" s="203" t="s">
        <v>85</v>
      </c>
      <c r="AY183" s="17" t="s">
        <v>154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83</v>
      </c>
      <c r="BK183" s="204">
        <f>ROUND(I183*H183,2)</f>
        <v>0</v>
      </c>
      <c r="BL183" s="17" t="s">
        <v>162</v>
      </c>
      <c r="BM183" s="203" t="s">
        <v>1362</v>
      </c>
    </row>
    <row r="184" spans="1:65" s="2" customFormat="1" ht="19.5">
      <c r="A184" s="34"/>
      <c r="B184" s="35"/>
      <c r="C184" s="36"/>
      <c r="D184" s="205" t="s">
        <v>163</v>
      </c>
      <c r="E184" s="36"/>
      <c r="F184" s="206" t="s">
        <v>1361</v>
      </c>
      <c r="G184" s="36"/>
      <c r="H184" s="36"/>
      <c r="I184" s="207"/>
      <c r="J184" s="36"/>
      <c r="K184" s="36"/>
      <c r="L184" s="39"/>
      <c r="M184" s="208"/>
      <c r="N184" s="209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163</v>
      </c>
      <c r="AU184" s="17" t="s">
        <v>85</v>
      </c>
    </row>
    <row r="185" spans="1:65" s="2" customFormat="1" ht="24.2" customHeight="1">
      <c r="A185" s="34"/>
      <c r="B185" s="35"/>
      <c r="C185" s="242" t="s">
        <v>344</v>
      </c>
      <c r="D185" s="242" t="s">
        <v>239</v>
      </c>
      <c r="E185" s="243" t="s">
        <v>1363</v>
      </c>
      <c r="F185" s="244" t="s">
        <v>1364</v>
      </c>
      <c r="G185" s="245" t="s">
        <v>217</v>
      </c>
      <c r="H185" s="246">
        <v>36.460999999999999</v>
      </c>
      <c r="I185" s="247"/>
      <c r="J185" s="248">
        <f>ROUND(I185*H185,2)</f>
        <v>0</v>
      </c>
      <c r="K185" s="244" t="s">
        <v>1198</v>
      </c>
      <c r="L185" s="39"/>
      <c r="M185" s="249" t="s">
        <v>1</v>
      </c>
      <c r="N185" s="250" t="s">
        <v>40</v>
      </c>
      <c r="O185" s="71"/>
      <c r="P185" s="201">
        <f>O185*H185</f>
        <v>0</v>
      </c>
      <c r="Q185" s="201">
        <v>0</v>
      </c>
      <c r="R185" s="201">
        <f>Q185*H185</f>
        <v>0</v>
      </c>
      <c r="S185" s="201">
        <v>2.2000000000000002</v>
      </c>
      <c r="T185" s="202">
        <f>S185*H185</f>
        <v>80.214200000000005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162</v>
      </c>
      <c r="AT185" s="203" t="s">
        <v>239</v>
      </c>
      <c r="AU185" s="203" t="s">
        <v>85</v>
      </c>
      <c r="AY185" s="17" t="s">
        <v>154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83</v>
      </c>
      <c r="BK185" s="204">
        <f>ROUND(I185*H185,2)</f>
        <v>0</v>
      </c>
      <c r="BL185" s="17" t="s">
        <v>162</v>
      </c>
      <c r="BM185" s="203" t="s">
        <v>1365</v>
      </c>
    </row>
    <row r="186" spans="1:65" s="2" customFormat="1" ht="11.25">
      <c r="A186" s="34"/>
      <c r="B186" s="35"/>
      <c r="C186" s="36"/>
      <c r="D186" s="205" t="s">
        <v>163</v>
      </c>
      <c r="E186" s="36"/>
      <c r="F186" s="206" t="s">
        <v>1364</v>
      </c>
      <c r="G186" s="36"/>
      <c r="H186" s="36"/>
      <c r="I186" s="207"/>
      <c r="J186" s="36"/>
      <c r="K186" s="36"/>
      <c r="L186" s="39"/>
      <c r="M186" s="208"/>
      <c r="N186" s="209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163</v>
      </c>
      <c r="AU186" s="17" t="s">
        <v>85</v>
      </c>
    </row>
    <row r="187" spans="1:65" s="12" customFormat="1" ht="22.9" customHeight="1">
      <c r="B187" s="175"/>
      <c r="C187" s="176"/>
      <c r="D187" s="177" t="s">
        <v>74</v>
      </c>
      <c r="E187" s="189" t="s">
        <v>1251</v>
      </c>
      <c r="F187" s="189" t="s">
        <v>1252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SUM(P188:P212)</f>
        <v>0</v>
      </c>
      <c r="Q187" s="183"/>
      <c r="R187" s="184">
        <f>SUM(R188:R212)</f>
        <v>1.0790999999999999E-2</v>
      </c>
      <c r="S187" s="183"/>
      <c r="T187" s="185">
        <f>SUM(T188:T212)</f>
        <v>0</v>
      </c>
      <c r="AR187" s="186" t="s">
        <v>83</v>
      </c>
      <c r="AT187" s="187" t="s">
        <v>74</v>
      </c>
      <c r="AU187" s="187" t="s">
        <v>83</v>
      </c>
      <c r="AY187" s="186" t="s">
        <v>154</v>
      </c>
      <c r="BK187" s="188">
        <f>SUM(BK188:BK212)</f>
        <v>0</v>
      </c>
    </row>
    <row r="188" spans="1:65" s="2" customFormat="1" ht="16.5" customHeight="1">
      <c r="A188" s="34"/>
      <c r="B188" s="35"/>
      <c r="C188" s="242" t="s">
        <v>252</v>
      </c>
      <c r="D188" s="242" t="s">
        <v>239</v>
      </c>
      <c r="E188" s="243" t="s">
        <v>1253</v>
      </c>
      <c r="F188" s="244" t="s">
        <v>1254</v>
      </c>
      <c r="G188" s="245" t="s">
        <v>191</v>
      </c>
      <c r="H188" s="246">
        <v>533.77499999999998</v>
      </c>
      <c r="I188" s="247"/>
      <c r="J188" s="248">
        <f>ROUND(I188*H188,2)</f>
        <v>0</v>
      </c>
      <c r="K188" s="244" t="s">
        <v>1198</v>
      </c>
      <c r="L188" s="39"/>
      <c r="M188" s="249" t="s">
        <v>1</v>
      </c>
      <c r="N188" s="250" t="s">
        <v>40</v>
      </c>
      <c r="O188" s="71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162</v>
      </c>
      <c r="AT188" s="203" t="s">
        <v>239</v>
      </c>
      <c r="AU188" s="203" t="s">
        <v>85</v>
      </c>
      <c r="AY188" s="17" t="s">
        <v>154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83</v>
      </c>
      <c r="BK188" s="204">
        <f>ROUND(I188*H188,2)</f>
        <v>0</v>
      </c>
      <c r="BL188" s="17" t="s">
        <v>162</v>
      </c>
      <c r="BM188" s="203" t="s">
        <v>1366</v>
      </c>
    </row>
    <row r="189" spans="1:65" s="2" customFormat="1" ht="11.25">
      <c r="A189" s="34"/>
      <c r="B189" s="35"/>
      <c r="C189" s="36"/>
      <c r="D189" s="205" t="s">
        <v>163</v>
      </c>
      <c r="E189" s="36"/>
      <c r="F189" s="206" t="s">
        <v>1254</v>
      </c>
      <c r="G189" s="36"/>
      <c r="H189" s="36"/>
      <c r="I189" s="207"/>
      <c r="J189" s="36"/>
      <c r="K189" s="36"/>
      <c r="L189" s="39"/>
      <c r="M189" s="208"/>
      <c r="N189" s="209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163</v>
      </c>
      <c r="AU189" s="17" t="s">
        <v>85</v>
      </c>
    </row>
    <row r="190" spans="1:65" s="2" customFormat="1" ht="24.2" customHeight="1">
      <c r="A190" s="34"/>
      <c r="B190" s="35"/>
      <c r="C190" s="242" t="s">
        <v>355</v>
      </c>
      <c r="D190" s="242" t="s">
        <v>239</v>
      </c>
      <c r="E190" s="243" t="s">
        <v>1367</v>
      </c>
      <c r="F190" s="244" t="s">
        <v>1368</v>
      </c>
      <c r="G190" s="245" t="s">
        <v>191</v>
      </c>
      <c r="H190" s="246">
        <v>1.962</v>
      </c>
      <c r="I190" s="247"/>
      <c r="J190" s="248">
        <f>ROUND(I190*H190,2)</f>
        <v>0</v>
      </c>
      <c r="K190" s="244" t="s">
        <v>1198</v>
      </c>
      <c r="L190" s="39"/>
      <c r="M190" s="249" t="s">
        <v>1</v>
      </c>
      <c r="N190" s="250" t="s">
        <v>40</v>
      </c>
      <c r="O190" s="71"/>
      <c r="P190" s="201">
        <f>O190*H190</f>
        <v>0</v>
      </c>
      <c r="Q190" s="201">
        <v>5.4999999999999997E-3</v>
      </c>
      <c r="R190" s="201">
        <f>Q190*H190</f>
        <v>1.0790999999999999E-2</v>
      </c>
      <c r="S190" s="201">
        <v>0</v>
      </c>
      <c r="T190" s="20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3" t="s">
        <v>162</v>
      </c>
      <c r="AT190" s="203" t="s">
        <v>239</v>
      </c>
      <c r="AU190" s="203" t="s">
        <v>85</v>
      </c>
      <c r="AY190" s="17" t="s">
        <v>154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83</v>
      </c>
      <c r="BK190" s="204">
        <f>ROUND(I190*H190,2)</f>
        <v>0</v>
      </c>
      <c r="BL190" s="17" t="s">
        <v>162</v>
      </c>
      <c r="BM190" s="203" t="s">
        <v>1369</v>
      </c>
    </row>
    <row r="191" spans="1:65" s="2" customFormat="1" ht="19.5">
      <c r="A191" s="34"/>
      <c r="B191" s="35"/>
      <c r="C191" s="36"/>
      <c r="D191" s="205" t="s">
        <v>163</v>
      </c>
      <c r="E191" s="36"/>
      <c r="F191" s="206" t="s">
        <v>1368</v>
      </c>
      <c r="G191" s="36"/>
      <c r="H191" s="36"/>
      <c r="I191" s="207"/>
      <c r="J191" s="36"/>
      <c r="K191" s="36"/>
      <c r="L191" s="39"/>
      <c r="M191" s="208"/>
      <c r="N191" s="209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163</v>
      </c>
      <c r="AU191" s="17" t="s">
        <v>85</v>
      </c>
    </row>
    <row r="192" spans="1:65" s="2" customFormat="1" ht="24.2" customHeight="1">
      <c r="A192" s="34"/>
      <c r="B192" s="35"/>
      <c r="C192" s="242" t="s">
        <v>261</v>
      </c>
      <c r="D192" s="242" t="s">
        <v>239</v>
      </c>
      <c r="E192" s="243" t="s">
        <v>1256</v>
      </c>
      <c r="F192" s="244" t="s">
        <v>1370</v>
      </c>
      <c r="G192" s="245" t="s">
        <v>191</v>
      </c>
      <c r="H192" s="246">
        <v>533.77499999999998</v>
      </c>
      <c r="I192" s="247"/>
      <c r="J192" s="248">
        <f>ROUND(I192*H192,2)</f>
        <v>0</v>
      </c>
      <c r="K192" s="244" t="s">
        <v>1198</v>
      </c>
      <c r="L192" s="39"/>
      <c r="M192" s="249" t="s">
        <v>1</v>
      </c>
      <c r="N192" s="250" t="s">
        <v>40</v>
      </c>
      <c r="O192" s="71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162</v>
      </c>
      <c r="AT192" s="203" t="s">
        <v>239</v>
      </c>
      <c r="AU192" s="203" t="s">
        <v>85</v>
      </c>
      <c r="AY192" s="17" t="s">
        <v>154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83</v>
      </c>
      <c r="BK192" s="204">
        <f>ROUND(I192*H192,2)</f>
        <v>0</v>
      </c>
      <c r="BL192" s="17" t="s">
        <v>162</v>
      </c>
      <c r="BM192" s="203" t="s">
        <v>1371</v>
      </c>
    </row>
    <row r="193" spans="1:65" s="2" customFormat="1" ht="11.25">
      <c r="A193" s="34"/>
      <c r="B193" s="35"/>
      <c r="C193" s="36"/>
      <c r="D193" s="205" t="s">
        <v>163</v>
      </c>
      <c r="E193" s="36"/>
      <c r="F193" s="206" t="s">
        <v>1370</v>
      </c>
      <c r="G193" s="36"/>
      <c r="H193" s="36"/>
      <c r="I193" s="207"/>
      <c r="J193" s="36"/>
      <c r="K193" s="36"/>
      <c r="L193" s="39"/>
      <c r="M193" s="208"/>
      <c r="N193" s="209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163</v>
      </c>
      <c r="AU193" s="17" t="s">
        <v>85</v>
      </c>
    </row>
    <row r="194" spans="1:65" s="2" customFormat="1" ht="24.2" customHeight="1">
      <c r="A194" s="34"/>
      <c r="B194" s="35"/>
      <c r="C194" s="242" t="s">
        <v>366</v>
      </c>
      <c r="D194" s="242" t="s">
        <v>239</v>
      </c>
      <c r="E194" s="243" t="s">
        <v>1259</v>
      </c>
      <c r="F194" s="244" t="s">
        <v>1260</v>
      </c>
      <c r="G194" s="245" t="s">
        <v>191</v>
      </c>
      <c r="H194" s="246">
        <v>10141.725</v>
      </c>
      <c r="I194" s="247"/>
      <c r="J194" s="248">
        <f>ROUND(I194*H194,2)</f>
        <v>0</v>
      </c>
      <c r="K194" s="244" t="s">
        <v>1198</v>
      </c>
      <c r="L194" s="39"/>
      <c r="M194" s="249" t="s">
        <v>1</v>
      </c>
      <c r="N194" s="250" t="s">
        <v>40</v>
      </c>
      <c r="O194" s="7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3" t="s">
        <v>162</v>
      </c>
      <c r="AT194" s="203" t="s">
        <v>239</v>
      </c>
      <c r="AU194" s="203" t="s">
        <v>85</v>
      </c>
      <c r="AY194" s="17" t="s">
        <v>154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7" t="s">
        <v>83</v>
      </c>
      <c r="BK194" s="204">
        <f>ROUND(I194*H194,2)</f>
        <v>0</v>
      </c>
      <c r="BL194" s="17" t="s">
        <v>162</v>
      </c>
      <c r="BM194" s="203" t="s">
        <v>1372</v>
      </c>
    </row>
    <row r="195" spans="1:65" s="2" customFormat="1" ht="19.5">
      <c r="A195" s="34"/>
      <c r="B195" s="35"/>
      <c r="C195" s="36"/>
      <c r="D195" s="205" t="s">
        <v>163</v>
      </c>
      <c r="E195" s="36"/>
      <c r="F195" s="206" t="s">
        <v>1260</v>
      </c>
      <c r="G195" s="36"/>
      <c r="H195" s="36"/>
      <c r="I195" s="207"/>
      <c r="J195" s="36"/>
      <c r="K195" s="36"/>
      <c r="L195" s="39"/>
      <c r="M195" s="208"/>
      <c r="N195" s="209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163</v>
      </c>
      <c r="AU195" s="17" t="s">
        <v>85</v>
      </c>
    </row>
    <row r="196" spans="1:65" s="2" customFormat="1" ht="16.5" customHeight="1">
      <c r="A196" s="34"/>
      <c r="B196" s="35"/>
      <c r="C196" s="242" t="s">
        <v>270</v>
      </c>
      <c r="D196" s="242" t="s">
        <v>239</v>
      </c>
      <c r="E196" s="243" t="s">
        <v>1262</v>
      </c>
      <c r="F196" s="244" t="s">
        <v>1263</v>
      </c>
      <c r="G196" s="245" t="s">
        <v>191</v>
      </c>
      <c r="H196" s="246">
        <v>533.77499999999998</v>
      </c>
      <c r="I196" s="247"/>
      <c r="J196" s="248">
        <f>ROUND(I196*H196,2)</f>
        <v>0</v>
      </c>
      <c r="K196" s="244" t="s">
        <v>1198</v>
      </c>
      <c r="L196" s="39"/>
      <c r="M196" s="249" t="s">
        <v>1</v>
      </c>
      <c r="N196" s="250" t="s">
        <v>40</v>
      </c>
      <c r="O196" s="71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162</v>
      </c>
      <c r="AT196" s="203" t="s">
        <v>239</v>
      </c>
      <c r="AU196" s="203" t="s">
        <v>85</v>
      </c>
      <c r="AY196" s="17" t="s">
        <v>154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83</v>
      </c>
      <c r="BK196" s="204">
        <f>ROUND(I196*H196,2)</f>
        <v>0</v>
      </c>
      <c r="BL196" s="17" t="s">
        <v>162</v>
      </c>
      <c r="BM196" s="203" t="s">
        <v>1373</v>
      </c>
    </row>
    <row r="197" spans="1:65" s="2" customFormat="1" ht="11.25">
      <c r="A197" s="34"/>
      <c r="B197" s="35"/>
      <c r="C197" s="36"/>
      <c r="D197" s="205" t="s">
        <v>163</v>
      </c>
      <c r="E197" s="36"/>
      <c r="F197" s="206" t="s">
        <v>1263</v>
      </c>
      <c r="G197" s="36"/>
      <c r="H197" s="36"/>
      <c r="I197" s="207"/>
      <c r="J197" s="36"/>
      <c r="K197" s="36"/>
      <c r="L197" s="39"/>
      <c r="M197" s="208"/>
      <c r="N197" s="209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163</v>
      </c>
      <c r="AU197" s="17" t="s">
        <v>85</v>
      </c>
    </row>
    <row r="198" spans="1:65" s="2" customFormat="1" ht="55.5" customHeight="1">
      <c r="A198" s="34"/>
      <c r="B198" s="35"/>
      <c r="C198" s="242" t="s">
        <v>374</v>
      </c>
      <c r="D198" s="242" t="s">
        <v>239</v>
      </c>
      <c r="E198" s="243" t="s">
        <v>1374</v>
      </c>
      <c r="F198" s="244" t="s">
        <v>1375</v>
      </c>
      <c r="G198" s="245" t="s">
        <v>191</v>
      </c>
      <c r="H198" s="246">
        <v>0.15</v>
      </c>
      <c r="I198" s="247"/>
      <c r="J198" s="248">
        <f>ROUND(I198*H198,2)</f>
        <v>0</v>
      </c>
      <c r="K198" s="244" t="s">
        <v>1</v>
      </c>
      <c r="L198" s="39"/>
      <c r="M198" s="249" t="s">
        <v>1</v>
      </c>
      <c r="N198" s="250" t="s">
        <v>40</v>
      </c>
      <c r="O198" s="71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3" t="s">
        <v>162</v>
      </c>
      <c r="AT198" s="203" t="s">
        <v>239</v>
      </c>
      <c r="AU198" s="203" t="s">
        <v>85</v>
      </c>
      <c r="AY198" s="17" t="s">
        <v>154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7" t="s">
        <v>83</v>
      </c>
      <c r="BK198" s="204">
        <f>ROUND(I198*H198,2)</f>
        <v>0</v>
      </c>
      <c r="BL198" s="17" t="s">
        <v>162</v>
      </c>
      <c r="BM198" s="203" t="s">
        <v>1376</v>
      </c>
    </row>
    <row r="199" spans="1:65" s="2" customFormat="1" ht="39">
      <c r="A199" s="34"/>
      <c r="B199" s="35"/>
      <c r="C199" s="36"/>
      <c r="D199" s="205" t="s">
        <v>163</v>
      </c>
      <c r="E199" s="36"/>
      <c r="F199" s="206" t="s">
        <v>1375</v>
      </c>
      <c r="G199" s="36"/>
      <c r="H199" s="36"/>
      <c r="I199" s="207"/>
      <c r="J199" s="36"/>
      <c r="K199" s="36"/>
      <c r="L199" s="39"/>
      <c r="M199" s="208"/>
      <c r="N199" s="209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163</v>
      </c>
      <c r="AU199" s="17" t="s">
        <v>85</v>
      </c>
    </row>
    <row r="200" spans="1:65" s="2" customFormat="1" ht="29.25">
      <c r="A200" s="34"/>
      <c r="B200" s="35"/>
      <c r="C200" s="36"/>
      <c r="D200" s="205" t="s">
        <v>417</v>
      </c>
      <c r="E200" s="36"/>
      <c r="F200" s="251" t="s">
        <v>1377</v>
      </c>
      <c r="G200" s="36"/>
      <c r="H200" s="36"/>
      <c r="I200" s="207"/>
      <c r="J200" s="36"/>
      <c r="K200" s="36"/>
      <c r="L200" s="39"/>
      <c r="M200" s="208"/>
      <c r="N200" s="209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417</v>
      </c>
      <c r="AU200" s="17" t="s">
        <v>85</v>
      </c>
    </row>
    <row r="201" spans="1:65" s="2" customFormat="1" ht="33" customHeight="1">
      <c r="A201" s="34"/>
      <c r="B201" s="35"/>
      <c r="C201" s="242" t="s">
        <v>279</v>
      </c>
      <c r="D201" s="242" t="s">
        <v>239</v>
      </c>
      <c r="E201" s="243" t="s">
        <v>1268</v>
      </c>
      <c r="F201" s="244" t="s">
        <v>1269</v>
      </c>
      <c r="G201" s="245" t="s">
        <v>191</v>
      </c>
      <c r="H201" s="246">
        <v>28.64</v>
      </c>
      <c r="I201" s="247"/>
      <c r="J201" s="248">
        <f>ROUND(I201*H201,2)</f>
        <v>0</v>
      </c>
      <c r="K201" s="244" t="s">
        <v>1198</v>
      </c>
      <c r="L201" s="39"/>
      <c r="M201" s="249" t="s">
        <v>1</v>
      </c>
      <c r="N201" s="250" t="s">
        <v>40</v>
      </c>
      <c r="O201" s="71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3" t="s">
        <v>162</v>
      </c>
      <c r="AT201" s="203" t="s">
        <v>239</v>
      </c>
      <c r="AU201" s="203" t="s">
        <v>85</v>
      </c>
      <c r="AY201" s="17" t="s">
        <v>154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7" t="s">
        <v>83</v>
      </c>
      <c r="BK201" s="204">
        <f>ROUND(I201*H201,2)</f>
        <v>0</v>
      </c>
      <c r="BL201" s="17" t="s">
        <v>162</v>
      </c>
      <c r="BM201" s="203" t="s">
        <v>1378</v>
      </c>
    </row>
    <row r="202" spans="1:65" s="2" customFormat="1" ht="19.5">
      <c r="A202" s="34"/>
      <c r="B202" s="35"/>
      <c r="C202" s="36"/>
      <c r="D202" s="205" t="s">
        <v>163</v>
      </c>
      <c r="E202" s="36"/>
      <c r="F202" s="206" t="s">
        <v>1269</v>
      </c>
      <c r="G202" s="36"/>
      <c r="H202" s="36"/>
      <c r="I202" s="207"/>
      <c r="J202" s="36"/>
      <c r="K202" s="36"/>
      <c r="L202" s="39"/>
      <c r="M202" s="208"/>
      <c r="N202" s="209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163</v>
      </c>
      <c r="AU202" s="17" t="s">
        <v>85</v>
      </c>
    </row>
    <row r="203" spans="1:65" s="2" customFormat="1" ht="33" customHeight="1">
      <c r="A203" s="34"/>
      <c r="B203" s="35"/>
      <c r="C203" s="242" t="s">
        <v>388</v>
      </c>
      <c r="D203" s="242" t="s">
        <v>239</v>
      </c>
      <c r="E203" s="243" t="s">
        <v>1271</v>
      </c>
      <c r="F203" s="244" t="s">
        <v>1272</v>
      </c>
      <c r="G203" s="245" t="s">
        <v>191</v>
      </c>
      <c r="H203" s="246">
        <v>0.61899999999999999</v>
      </c>
      <c r="I203" s="247"/>
      <c r="J203" s="248">
        <f>ROUND(I203*H203,2)</f>
        <v>0</v>
      </c>
      <c r="K203" s="244" t="s">
        <v>1198</v>
      </c>
      <c r="L203" s="39"/>
      <c r="M203" s="249" t="s">
        <v>1</v>
      </c>
      <c r="N203" s="250" t="s">
        <v>40</v>
      </c>
      <c r="O203" s="71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3" t="s">
        <v>162</v>
      </c>
      <c r="AT203" s="203" t="s">
        <v>239</v>
      </c>
      <c r="AU203" s="203" t="s">
        <v>85</v>
      </c>
      <c r="AY203" s="17" t="s">
        <v>154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83</v>
      </c>
      <c r="BK203" s="204">
        <f>ROUND(I203*H203,2)</f>
        <v>0</v>
      </c>
      <c r="BL203" s="17" t="s">
        <v>162</v>
      </c>
      <c r="BM203" s="203" t="s">
        <v>1379</v>
      </c>
    </row>
    <row r="204" spans="1:65" s="2" customFormat="1" ht="19.5">
      <c r="A204" s="34"/>
      <c r="B204" s="35"/>
      <c r="C204" s="36"/>
      <c r="D204" s="205" t="s">
        <v>163</v>
      </c>
      <c r="E204" s="36"/>
      <c r="F204" s="206" t="s">
        <v>1272</v>
      </c>
      <c r="G204" s="36"/>
      <c r="H204" s="36"/>
      <c r="I204" s="207"/>
      <c r="J204" s="36"/>
      <c r="K204" s="36"/>
      <c r="L204" s="39"/>
      <c r="M204" s="208"/>
      <c r="N204" s="209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163</v>
      </c>
      <c r="AU204" s="17" t="s">
        <v>85</v>
      </c>
    </row>
    <row r="205" spans="1:65" s="2" customFormat="1" ht="24.2" customHeight="1">
      <c r="A205" s="34"/>
      <c r="B205" s="35"/>
      <c r="C205" s="242" t="s">
        <v>284</v>
      </c>
      <c r="D205" s="242" t="s">
        <v>239</v>
      </c>
      <c r="E205" s="243" t="s">
        <v>1265</v>
      </c>
      <c r="F205" s="244" t="s">
        <v>1266</v>
      </c>
      <c r="G205" s="245" t="s">
        <v>191</v>
      </c>
      <c r="H205" s="246">
        <v>10</v>
      </c>
      <c r="I205" s="247"/>
      <c r="J205" s="248">
        <f>ROUND(I205*H205,2)</f>
        <v>0</v>
      </c>
      <c r="K205" s="244" t="s">
        <v>1198</v>
      </c>
      <c r="L205" s="39"/>
      <c r="M205" s="249" t="s">
        <v>1</v>
      </c>
      <c r="N205" s="250" t="s">
        <v>40</v>
      </c>
      <c r="O205" s="71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3" t="s">
        <v>162</v>
      </c>
      <c r="AT205" s="203" t="s">
        <v>239</v>
      </c>
      <c r="AU205" s="203" t="s">
        <v>85</v>
      </c>
      <c r="AY205" s="17" t="s">
        <v>154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7" t="s">
        <v>83</v>
      </c>
      <c r="BK205" s="204">
        <f>ROUND(I205*H205,2)</f>
        <v>0</v>
      </c>
      <c r="BL205" s="17" t="s">
        <v>162</v>
      </c>
      <c r="BM205" s="203" t="s">
        <v>1380</v>
      </c>
    </row>
    <row r="206" spans="1:65" s="2" customFormat="1" ht="19.5">
      <c r="A206" s="34"/>
      <c r="B206" s="35"/>
      <c r="C206" s="36"/>
      <c r="D206" s="205" t="s">
        <v>163</v>
      </c>
      <c r="E206" s="36"/>
      <c r="F206" s="206" t="s">
        <v>1266</v>
      </c>
      <c r="G206" s="36"/>
      <c r="H206" s="36"/>
      <c r="I206" s="207"/>
      <c r="J206" s="36"/>
      <c r="K206" s="36"/>
      <c r="L206" s="39"/>
      <c r="M206" s="208"/>
      <c r="N206" s="209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163</v>
      </c>
      <c r="AU206" s="17" t="s">
        <v>85</v>
      </c>
    </row>
    <row r="207" spans="1:65" s="2" customFormat="1" ht="37.9" customHeight="1">
      <c r="A207" s="34"/>
      <c r="B207" s="35"/>
      <c r="C207" s="242" t="s">
        <v>406</v>
      </c>
      <c r="D207" s="242" t="s">
        <v>239</v>
      </c>
      <c r="E207" s="243" t="s">
        <v>1381</v>
      </c>
      <c r="F207" s="244" t="s">
        <v>1382</v>
      </c>
      <c r="G207" s="245" t="s">
        <v>191</v>
      </c>
      <c r="H207" s="246">
        <v>1.962</v>
      </c>
      <c r="I207" s="247"/>
      <c r="J207" s="248">
        <f>ROUND(I207*H207,2)</f>
        <v>0</v>
      </c>
      <c r="K207" s="244" t="s">
        <v>1198</v>
      </c>
      <c r="L207" s="39"/>
      <c r="M207" s="249" t="s">
        <v>1</v>
      </c>
      <c r="N207" s="250" t="s">
        <v>40</v>
      </c>
      <c r="O207" s="71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3" t="s">
        <v>162</v>
      </c>
      <c r="AT207" s="203" t="s">
        <v>239</v>
      </c>
      <c r="AU207" s="203" t="s">
        <v>85</v>
      </c>
      <c r="AY207" s="17" t="s">
        <v>154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7" t="s">
        <v>83</v>
      </c>
      <c r="BK207" s="204">
        <f>ROUND(I207*H207,2)</f>
        <v>0</v>
      </c>
      <c r="BL207" s="17" t="s">
        <v>162</v>
      </c>
      <c r="BM207" s="203" t="s">
        <v>1383</v>
      </c>
    </row>
    <row r="208" spans="1:65" s="2" customFormat="1" ht="19.5">
      <c r="A208" s="34"/>
      <c r="B208" s="35"/>
      <c r="C208" s="36"/>
      <c r="D208" s="205" t="s">
        <v>163</v>
      </c>
      <c r="E208" s="36"/>
      <c r="F208" s="206" t="s">
        <v>1382</v>
      </c>
      <c r="G208" s="36"/>
      <c r="H208" s="36"/>
      <c r="I208" s="207"/>
      <c r="J208" s="36"/>
      <c r="K208" s="36"/>
      <c r="L208" s="39"/>
      <c r="M208" s="208"/>
      <c r="N208" s="209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163</v>
      </c>
      <c r="AU208" s="17" t="s">
        <v>85</v>
      </c>
    </row>
    <row r="209" spans="1:65" s="2" customFormat="1" ht="37.9" customHeight="1">
      <c r="A209" s="34"/>
      <c r="B209" s="35"/>
      <c r="C209" s="242" t="s">
        <v>293</v>
      </c>
      <c r="D209" s="242" t="s">
        <v>239</v>
      </c>
      <c r="E209" s="243" t="s">
        <v>1274</v>
      </c>
      <c r="F209" s="244" t="s">
        <v>1275</v>
      </c>
      <c r="G209" s="245" t="s">
        <v>191</v>
      </c>
      <c r="H209" s="246">
        <v>80.213999999999999</v>
      </c>
      <c r="I209" s="247"/>
      <c r="J209" s="248">
        <f>ROUND(I209*H209,2)</f>
        <v>0</v>
      </c>
      <c r="K209" s="244" t="s">
        <v>1198</v>
      </c>
      <c r="L209" s="39"/>
      <c r="M209" s="249" t="s">
        <v>1</v>
      </c>
      <c r="N209" s="250" t="s">
        <v>40</v>
      </c>
      <c r="O209" s="71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3" t="s">
        <v>162</v>
      </c>
      <c r="AT209" s="203" t="s">
        <v>239</v>
      </c>
      <c r="AU209" s="203" t="s">
        <v>85</v>
      </c>
      <c r="AY209" s="17" t="s">
        <v>154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7" t="s">
        <v>83</v>
      </c>
      <c r="BK209" s="204">
        <f>ROUND(I209*H209,2)</f>
        <v>0</v>
      </c>
      <c r="BL209" s="17" t="s">
        <v>162</v>
      </c>
      <c r="BM209" s="203" t="s">
        <v>1384</v>
      </c>
    </row>
    <row r="210" spans="1:65" s="2" customFormat="1" ht="19.5">
      <c r="A210" s="34"/>
      <c r="B210" s="35"/>
      <c r="C210" s="36"/>
      <c r="D210" s="205" t="s">
        <v>163</v>
      </c>
      <c r="E210" s="36"/>
      <c r="F210" s="206" t="s">
        <v>1275</v>
      </c>
      <c r="G210" s="36"/>
      <c r="H210" s="36"/>
      <c r="I210" s="207"/>
      <c r="J210" s="36"/>
      <c r="K210" s="36"/>
      <c r="L210" s="39"/>
      <c r="M210" s="208"/>
      <c r="N210" s="209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163</v>
      </c>
      <c r="AU210" s="17" t="s">
        <v>85</v>
      </c>
    </row>
    <row r="211" spans="1:65" s="2" customFormat="1" ht="44.25" customHeight="1">
      <c r="A211" s="34"/>
      <c r="B211" s="35"/>
      <c r="C211" s="242" t="s">
        <v>421</v>
      </c>
      <c r="D211" s="242" t="s">
        <v>239</v>
      </c>
      <c r="E211" s="243" t="s">
        <v>1385</v>
      </c>
      <c r="F211" s="244" t="s">
        <v>1386</v>
      </c>
      <c r="G211" s="245" t="s">
        <v>191</v>
      </c>
      <c r="H211" s="246">
        <v>412.19</v>
      </c>
      <c r="I211" s="247"/>
      <c r="J211" s="248">
        <f>ROUND(I211*H211,2)</f>
        <v>0</v>
      </c>
      <c r="K211" s="244" t="s">
        <v>1198</v>
      </c>
      <c r="L211" s="39"/>
      <c r="M211" s="249" t="s">
        <v>1</v>
      </c>
      <c r="N211" s="250" t="s">
        <v>40</v>
      </c>
      <c r="O211" s="71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3" t="s">
        <v>162</v>
      </c>
      <c r="AT211" s="203" t="s">
        <v>239</v>
      </c>
      <c r="AU211" s="203" t="s">
        <v>85</v>
      </c>
      <c r="AY211" s="17" t="s">
        <v>154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83</v>
      </c>
      <c r="BK211" s="204">
        <f>ROUND(I211*H211,2)</f>
        <v>0</v>
      </c>
      <c r="BL211" s="17" t="s">
        <v>162</v>
      </c>
      <c r="BM211" s="203" t="s">
        <v>1387</v>
      </c>
    </row>
    <row r="212" spans="1:65" s="2" customFormat="1" ht="29.25">
      <c r="A212" s="34"/>
      <c r="B212" s="35"/>
      <c r="C212" s="36"/>
      <c r="D212" s="205" t="s">
        <v>163</v>
      </c>
      <c r="E212" s="36"/>
      <c r="F212" s="206" t="s">
        <v>1386</v>
      </c>
      <c r="G212" s="36"/>
      <c r="H212" s="36"/>
      <c r="I212" s="207"/>
      <c r="J212" s="36"/>
      <c r="K212" s="36"/>
      <c r="L212" s="39"/>
      <c r="M212" s="208"/>
      <c r="N212" s="209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163</v>
      </c>
      <c r="AU212" s="17" t="s">
        <v>85</v>
      </c>
    </row>
    <row r="213" spans="1:65" s="12" customFormat="1" ht="25.9" customHeight="1">
      <c r="B213" s="175"/>
      <c r="C213" s="176"/>
      <c r="D213" s="177" t="s">
        <v>74</v>
      </c>
      <c r="E213" s="178" t="s">
        <v>1388</v>
      </c>
      <c r="F213" s="178" t="s">
        <v>1389</v>
      </c>
      <c r="G213" s="176"/>
      <c r="H213" s="176"/>
      <c r="I213" s="179"/>
      <c r="J213" s="180">
        <f>BK213</f>
        <v>0</v>
      </c>
      <c r="K213" s="176"/>
      <c r="L213" s="181"/>
      <c r="M213" s="182"/>
      <c r="N213" s="183"/>
      <c r="O213" s="183"/>
      <c r="P213" s="184">
        <f>P214+P217+P226</f>
        <v>0</v>
      </c>
      <c r="Q213" s="183"/>
      <c r="R213" s="184">
        <f>R214+R217+R226</f>
        <v>2.1920000000000002E-2</v>
      </c>
      <c r="S213" s="183"/>
      <c r="T213" s="185">
        <f>T214+T217+T226</f>
        <v>2.5806600000000004</v>
      </c>
      <c r="AR213" s="186" t="s">
        <v>85</v>
      </c>
      <c r="AT213" s="187" t="s">
        <v>74</v>
      </c>
      <c r="AU213" s="187" t="s">
        <v>75</v>
      </c>
      <c r="AY213" s="186" t="s">
        <v>154</v>
      </c>
      <c r="BK213" s="188">
        <f>BK214+BK217+BK226</f>
        <v>0</v>
      </c>
    </row>
    <row r="214" spans="1:65" s="12" customFormat="1" ht="22.9" customHeight="1">
      <c r="B214" s="175"/>
      <c r="C214" s="176"/>
      <c r="D214" s="177" t="s">
        <v>74</v>
      </c>
      <c r="E214" s="189" t="s">
        <v>1390</v>
      </c>
      <c r="F214" s="189" t="s">
        <v>1391</v>
      </c>
      <c r="G214" s="176"/>
      <c r="H214" s="176"/>
      <c r="I214" s="179"/>
      <c r="J214" s="190">
        <f>BK214</f>
        <v>0</v>
      </c>
      <c r="K214" s="176"/>
      <c r="L214" s="181"/>
      <c r="M214" s="182"/>
      <c r="N214" s="183"/>
      <c r="O214" s="183"/>
      <c r="P214" s="184">
        <f>SUM(P215:P216)</f>
        <v>0</v>
      </c>
      <c r="Q214" s="183"/>
      <c r="R214" s="184">
        <f>SUM(R215:R216)</f>
        <v>0</v>
      </c>
      <c r="S214" s="183"/>
      <c r="T214" s="185">
        <f>SUM(T215:T216)</f>
        <v>0.61875000000000002</v>
      </c>
      <c r="AR214" s="186" t="s">
        <v>85</v>
      </c>
      <c r="AT214" s="187" t="s">
        <v>74</v>
      </c>
      <c r="AU214" s="187" t="s">
        <v>83</v>
      </c>
      <c r="AY214" s="186" t="s">
        <v>154</v>
      </c>
      <c r="BK214" s="188">
        <f>SUM(BK215:BK216)</f>
        <v>0</v>
      </c>
    </row>
    <row r="215" spans="1:65" s="2" customFormat="1" ht="24.2" customHeight="1">
      <c r="A215" s="34"/>
      <c r="B215" s="35"/>
      <c r="C215" s="242" t="s">
        <v>302</v>
      </c>
      <c r="D215" s="242" t="s">
        <v>239</v>
      </c>
      <c r="E215" s="243" t="s">
        <v>1392</v>
      </c>
      <c r="F215" s="244" t="s">
        <v>1393</v>
      </c>
      <c r="G215" s="245" t="s">
        <v>398</v>
      </c>
      <c r="H215" s="246">
        <v>37.5</v>
      </c>
      <c r="I215" s="247"/>
      <c r="J215" s="248">
        <f>ROUND(I215*H215,2)</f>
        <v>0</v>
      </c>
      <c r="K215" s="244" t="s">
        <v>1198</v>
      </c>
      <c r="L215" s="39"/>
      <c r="M215" s="249" t="s">
        <v>1</v>
      </c>
      <c r="N215" s="250" t="s">
        <v>40</v>
      </c>
      <c r="O215" s="71"/>
      <c r="P215" s="201">
        <f>O215*H215</f>
        <v>0</v>
      </c>
      <c r="Q215" s="201">
        <v>0</v>
      </c>
      <c r="R215" s="201">
        <f>Q215*H215</f>
        <v>0</v>
      </c>
      <c r="S215" s="201">
        <v>1.6500000000000001E-2</v>
      </c>
      <c r="T215" s="202">
        <f>S215*H215</f>
        <v>0.61875000000000002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3" t="s">
        <v>218</v>
      </c>
      <c r="AT215" s="203" t="s">
        <v>239</v>
      </c>
      <c r="AU215" s="203" t="s">
        <v>85</v>
      </c>
      <c r="AY215" s="17" t="s">
        <v>154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7" t="s">
        <v>83</v>
      </c>
      <c r="BK215" s="204">
        <f>ROUND(I215*H215,2)</f>
        <v>0</v>
      </c>
      <c r="BL215" s="17" t="s">
        <v>218</v>
      </c>
      <c r="BM215" s="203" t="s">
        <v>1394</v>
      </c>
    </row>
    <row r="216" spans="1:65" s="2" customFormat="1" ht="19.5">
      <c r="A216" s="34"/>
      <c r="B216" s="35"/>
      <c r="C216" s="36"/>
      <c r="D216" s="205" t="s">
        <v>163</v>
      </c>
      <c r="E216" s="36"/>
      <c r="F216" s="206" t="s">
        <v>1393</v>
      </c>
      <c r="G216" s="36"/>
      <c r="H216" s="36"/>
      <c r="I216" s="207"/>
      <c r="J216" s="36"/>
      <c r="K216" s="36"/>
      <c r="L216" s="39"/>
      <c r="M216" s="208"/>
      <c r="N216" s="209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163</v>
      </c>
      <c r="AU216" s="17" t="s">
        <v>85</v>
      </c>
    </row>
    <row r="217" spans="1:65" s="12" customFormat="1" ht="22.9" customHeight="1">
      <c r="B217" s="175"/>
      <c r="C217" s="176"/>
      <c r="D217" s="177" t="s">
        <v>74</v>
      </c>
      <c r="E217" s="189" t="s">
        <v>1395</v>
      </c>
      <c r="F217" s="189" t="s">
        <v>1396</v>
      </c>
      <c r="G217" s="176"/>
      <c r="H217" s="176"/>
      <c r="I217" s="179"/>
      <c r="J217" s="190">
        <f>BK217</f>
        <v>0</v>
      </c>
      <c r="K217" s="176"/>
      <c r="L217" s="181"/>
      <c r="M217" s="182"/>
      <c r="N217" s="183"/>
      <c r="O217" s="183"/>
      <c r="P217" s="184">
        <f>SUM(P218:P225)</f>
        <v>0</v>
      </c>
      <c r="Q217" s="183"/>
      <c r="R217" s="184">
        <f>SUM(R218:R225)</f>
        <v>2.1870000000000001E-2</v>
      </c>
      <c r="S217" s="183"/>
      <c r="T217" s="185">
        <f>SUM(T218:T225)</f>
        <v>1.9619100000000003</v>
      </c>
      <c r="AR217" s="186" t="s">
        <v>85</v>
      </c>
      <c r="AT217" s="187" t="s">
        <v>74</v>
      </c>
      <c r="AU217" s="187" t="s">
        <v>83</v>
      </c>
      <c r="AY217" s="186" t="s">
        <v>154</v>
      </c>
      <c r="BK217" s="188">
        <f>SUM(BK218:BK225)</f>
        <v>0</v>
      </c>
    </row>
    <row r="218" spans="1:65" s="2" customFormat="1" ht="24.2" customHeight="1">
      <c r="A218" s="34"/>
      <c r="B218" s="35"/>
      <c r="C218" s="242" t="s">
        <v>441</v>
      </c>
      <c r="D218" s="242" t="s">
        <v>239</v>
      </c>
      <c r="E218" s="243" t="s">
        <v>1397</v>
      </c>
      <c r="F218" s="244" t="s">
        <v>1398</v>
      </c>
      <c r="G218" s="245" t="s">
        <v>398</v>
      </c>
      <c r="H218" s="246">
        <v>108</v>
      </c>
      <c r="I218" s="247"/>
      <c r="J218" s="248">
        <f>ROUND(I218*H218,2)</f>
        <v>0</v>
      </c>
      <c r="K218" s="244" t="s">
        <v>1198</v>
      </c>
      <c r="L218" s="39"/>
      <c r="M218" s="249" t="s">
        <v>1</v>
      </c>
      <c r="N218" s="250" t="s">
        <v>40</v>
      </c>
      <c r="O218" s="71"/>
      <c r="P218" s="201">
        <f>O218*H218</f>
        <v>0</v>
      </c>
      <c r="Q218" s="201">
        <v>2.0000000000000001E-4</v>
      </c>
      <c r="R218" s="201">
        <f>Q218*H218</f>
        <v>2.1600000000000001E-2</v>
      </c>
      <c r="S218" s="201">
        <v>1.7780000000000001E-2</v>
      </c>
      <c r="T218" s="202">
        <f>S218*H218</f>
        <v>1.9202400000000002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3" t="s">
        <v>218</v>
      </c>
      <c r="AT218" s="203" t="s">
        <v>239</v>
      </c>
      <c r="AU218" s="203" t="s">
        <v>85</v>
      </c>
      <c r="AY218" s="17" t="s">
        <v>154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7" t="s">
        <v>83</v>
      </c>
      <c r="BK218" s="204">
        <f>ROUND(I218*H218,2)</f>
        <v>0</v>
      </c>
      <c r="BL218" s="17" t="s">
        <v>218</v>
      </c>
      <c r="BM218" s="203" t="s">
        <v>1399</v>
      </c>
    </row>
    <row r="219" spans="1:65" s="2" customFormat="1" ht="11.25">
      <c r="A219" s="34"/>
      <c r="B219" s="35"/>
      <c r="C219" s="36"/>
      <c r="D219" s="205" t="s">
        <v>163</v>
      </c>
      <c r="E219" s="36"/>
      <c r="F219" s="206" t="s">
        <v>1398</v>
      </c>
      <c r="G219" s="36"/>
      <c r="H219" s="36"/>
      <c r="I219" s="207"/>
      <c r="J219" s="36"/>
      <c r="K219" s="36"/>
      <c r="L219" s="39"/>
      <c r="M219" s="208"/>
      <c r="N219" s="209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163</v>
      </c>
      <c r="AU219" s="17" t="s">
        <v>85</v>
      </c>
    </row>
    <row r="220" spans="1:65" s="2" customFormat="1" ht="37.9" customHeight="1">
      <c r="A220" s="34"/>
      <c r="B220" s="35"/>
      <c r="C220" s="242" t="s">
        <v>306</v>
      </c>
      <c r="D220" s="242" t="s">
        <v>239</v>
      </c>
      <c r="E220" s="243" t="s">
        <v>1400</v>
      </c>
      <c r="F220" s="244" t="s">
        <v>1401</v>
      </c>
      <c r="G220" s="245" t="s">
        <v>310</v>
      </c>
      <c r="H220" s="246">
        <v>9</v>
      </c>
      <c r="I220" s="247"/>
      <c r="J220" s="248">
        <f>ROUND(I220*H220,2)</f>
        <v>0</v>
      </c>
      <c r="K220" s="244" t="s">
        <v>1198</v>
      </c>
      <c r="L220" s="39"/>
      <c r="M220" s="249" t="s">
        <v>1</v>
      </c>
      <c r="N220" s="250" t="s">
        <v>40</v>
      </c>
      <c r="O220" s="71"/>
      <c r="P220" s="201">
        <f>O220*H220</f>
        <v>0</v>
      </c>
      <c r="Q220" s="201">
        <v>3.0000000000000001E-5</v>
      </c>
      <c r="R220" s="201">
        <f>Q220*H220</f>
        <v>2.7E-4</v>
      </c>
      <c r="S220" s="201">
        <v>4.6299999999999996E-3</v>
      </c>
      <c r="T220" s="202">
        <f>S220*H220</f>
        <v>4.1669999999999999E-2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3" t="s">
        <v>218</v>
      </c>
      <c r="AT220" s="203" t="s">
        <v>239</v>
      </c>
      <c r="AU220" s="203" t="s">
        <v>85</v>
      </c>
      <c r="AY220" s="17" t="s">
        <v>154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7" t="s">
        <v>83</v>
      </c>
      <c r="BK220" s="204">
        <f>ROUND(I220*H220,2)</f>
        <v>0</v>
      </c>
      <c r="BL220" s="17" t="s">
        <v>218</v>
      </c>
      <c r="BM220" s="203" t="s">
        <v>1402</v>
      </c>
    </row>
    <row r="221" spans="1:65" s="2" customFormat="1" ht="19.5">
      <c r="A221" s="34"/>
      <c r="B221" s="35"/>
      <c r="C221" s="36"/>
      <c r="D221" s="205" t="s">
        <v>163</v>
      </c>
      <c r="E221" s="36"/>
      <c r="F221" s="206" t="s">
        <v>1401</v>
      </c>
      <c r="G221" s="36"/>
      <c r="H221" s="36"/>
      <c r="I221" s="207"/>
      <c r="J221" s="36"/>
      <c r="K221" s="36"/>
      <c r="L221" s="39"/>
      <c r="M221" s="208"/>
      <c r="N221" s="209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163</v>
      </c>
      <c r="AU221" s="17" t="s">
        <v>85</v>
      </c>
    </row>
    <row r="222" spans="1:65" s="2" customFormat="1" ht="24.2" customHeight="1">
      <c r="A222" s="34"/>
      <c r="B222" s="35"/>
      <c r="C222" s="242" t="s">
        <v>454</v>
      </c>
      <c r="D222" s="242" t="s">
        <v>239</v>
      </c>
      <c r="E222" s="243" t="s">
        <v>1403</v>
      </c>
      <c r="F222" s="244" t="s">
        <v>1404</v>
      </c>
      <c r="G222" s="245" t="s">
        <v>398</v>
      </c>
      <c r="H222" s="246">
        <v>108</v>
      </c>
      <c r="I222" s="247"/>
      <c r="J222" s="248">
        <f>ROUND(I222*H222,2)</f>
        <v>0</v>
      </c>
      <c r="K222" s="244" t="s">
        <v>1198</v>
      </c>
      <c r="L222" s="39"/>
      <c r="M222" s="249" t="s">
        <v>1</v>
      </c>
      <c r="N222" s="250" t="s">
        <v>40</v>
      </c>
      <c r="O222" s="71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3" t="s">
        <v>218</v>
      </c>
      <c r="AT222" s="203" t="s">
        <v>239</v>
      </c>
      <c r="AU222" s="203" t="s">
        <v>85</v>
      </c>
      <c r="AY222" s="17" t="s">
        <v>154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7" t="s">
        <v>83</v>
      </c>
      <c r="BK222" s="204">
        <f>ROUND(I222*H222,2)</f>
        <v>0</v>
      </c>
      <c r="BL222" s="17" t="s">
        <v>218</v>
      </c>
      <c r="BM222" s="203" t="s">
        <v>1405</v>
      </c>
    </row>
    <row r="223" spans="1:65" s="2" customFormat="1" ht="19.5">
      <c r="A223" s="34"/>
      <c r="B223" s="35"/>
      <c r="C223" s="36"/>
      <c r="D223" s="205" t="s">
        <v>163</v>
      </c>
      <c r="E223" s="36"/>
      <c r="F223" s="206" t="s">
        <v>1404</v>
      </c>
      <c r="G223" s="36"/>
      <c r="H223" s="36"/>
      <c r="I223" s="207"/>
      <c r="J223" s="36"/>
      <c r="K223" s="36"/>
      <c r="L223" s="39"/>
      <c r="M223" s="208"/>
      <c r="N223" s="209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163</v>
      </c>
      <c r="AU223" s="17" t="s">
        <v>85</v>
      </c>
    </row>
    <row r="224" spans="1:65" s="2" customFormat="1" ht="33" customHeight="1">
      <c r="A224" s="34"/>
      <c r="B224" s="35"/>
      <c r="C224" s="242" t="s">
        <v>205</v>
      </c>
      <c r="D224" s="242" t="s">
        <v>239</v>
      </c>
      <c r="E224" s="243" t="s">
        <v>1406</v>
      </c>
      <c r="F224" s="244" t="s">
        <v>1407</v>
      </c>
      <c r="G224" s="245" t="s">
        <v>310</v>
      </c>
      <c r="H224" s="246">
        <v>9</v>
      </c>
      <c r="I224" s="247"/>
      <c r="J224" s="248">
        <f>ROUND(I224*H224,2)</f>
        <v>0</v>
      </c>
      <c r="K224" s="244" t="s">
        <v>1198</v>
      </c>
      <c r="L224" s="39"/>
      <c r="M224" s="249" t="s">
        <v>1</v>
      </c>
      <c r="N224" s="250" t="s">
        <v>40</v>
      </c>
      <c r="O224" s="71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3" t="s">
        <v>218</v>
      </c>
      <c r="AT224" s="203" t="s">
        <v>239</v>
      </c>
      <c r="AU224" s="203" t="s">
        <v>85</v>
      </c>
      <c r="AY224" s="17" t="s">
        <v>154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7" t="s">
        <v>83</v>
      </c>
      <c r="BK224" s="204">
        <f>ROUND(I224*H224,2)</f>
        <v>0</v>
      </c>
      <c r="BL224" s="17" t="s">
        <v>218</v>
      </c>
      <c r="BM224" s="203" t="s">
        <v>1408</v>
      </c>
    </row>
    <row r="225" spans="1:65" s="2" customFormat="1" ht="19.5">
      <c r="A225" s="34"/>
      <c r="B225" s="35"/>
      <c r="C225" s="36"/>
      <c r="D225" s="205" t="s">
        <v>163</v>
      </c>
      <c r="E225" s="36"/>
      <c r="F225" s="206" t="s">
        <v>1407</v>
      </c>
      <c r="G225" s="36"/>
      <c r="H225" s="36"/>
      <c r="I225" s="207"/>
      <c r="J225" s="36"/>
      <c r="K225" s="36"/>
      <c r="L225" s="39"/>
      <c r="M225" s="208"/>
      <c r="N225" s="209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163</v>
      </c>
      <c r="AU225" s="17" t="s">
        <v>85</v>
      </c>
    </row>
    <row r="226" spans="1:65" s="12" customFormat="1" ht="22.9" customHeight="1">
      <c r="B226" s="175"/>
      <c r="C226" s="176"/>
      <c r="D226" s="177" t="s">
        <v>74</v>
      </c>
      <c r="E226" s="189" t="s">
        <v>1409</v>
      </c>
      <c r="F226" s="189" t="s">
        <v>1410</v>
      </c>
      <c r="G226" s="176"/>
      <c r="H226" s="176"/>
      <c r="I226" s="179"/>
      <c r="J226" s="190">
        <f>BK226</f>
        <v>0</v>
      </c>
      <c r="K226" s="176"/>
      <c r="L226" s="181"/>
      <c r="M226" s="182"/>
      <c r="N226" s="183"/>
      <c r="O226" s="183"/>
      <c r="P226" s="184">
        <f>SUM(P227:P228)</f>
        <v>0</v>
      </c>
      <c r="Q226" s="183"/>
      <c r="R226" s="184">
        <f>SUM(R227:R228)</f>
        <v>5.0000000000000002E-5</v>
      </c>
      <c r="S226" s="183"/>
      <c r="T226" s="185">
        <f>SUM(T227:T228)</f>
        <v>0</v>
      </c>
      <c r="AR226" s="186" t="s">
        <v>85</v>
      </c>
      <c r="AT226" s="187" t="s">
        <v>74</v>
      </c>
      <c r="AU226" s="187" t="s">
        <v>83</v>
      </c>
      <c r="AY226" s="186" t="s">
        <v>154</v>
      </c>
      <c r="BK226" s="188">
        <f>SUM(BK227:BK228)</f>
        <v>0</v>
      </c>
    </row>
    <row r="227" spans="1:65" s="2" customFormat="1" ht="24.2" customHeight="1">
      <c r="A227" s="34"/>
      <c r="B227" s="35"/>
      <c r="C227" s="242" t="s">
        <v>466</v>
      </c>
      <c r="D227" s="242" t="s">
        <v>239</v>
      </c>
      <c r="E227" s="243" t="s">
        <v>1411</v>
      </c>
      <c r="F227" s="244" t="s">
        <v>1412</v>
      </c>
      <c r="G227" s="245" t="s">
        <v>1240</v>
      </c>
      <c r="H227" s="246">
        <v>1</v>
      </c>
      <c r="I227" s="247"/>
      <c r="J227" s="248">
        <f>ROUND(I227*H227,2)</f>
        <v>0</v>
      </c>
      <c r="K227" s="244" t="s">
        <v>1</v>
      </c>
      <c r="L227" s="39"/>
      <c r="M227" s="249" t="s">
        <v>1</v>
      </c>
      <c r="N227" s="250" t="s">
        <v>40</v>
      </c>
      <c r="O227" s="71"/>
      <c r="P227" s="201">
        <f>O227*H227</f>
        <v>0</v>
      </c>
      <c r="Q227" s="201">
        <v>5.0000000000000002E-5</v>
      </c>
      <c r="R227" s="201">
        <f>Q227*H227</f>
        <v>5.0000000000000002E-5</v>
      </c>
      <c r="S227" s="201">
        <v>0</v>
      </c>
      <c r="T227" s="20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3" t="s">
        <v>218</v>
      </c>
      <c r="AT227" s="203" t="s">
        <v>239</v>
      </c>
      <c r="AU227" s="203" t="s">
        <v>85</v>
      </c>
      <c r="AY227" s="17" t="s">
        <v>154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7" t="s">
        <v>83</v>
      </c>
      <c r="BK227" s="204">
        <f>ROUND(I227*H227,2)</f>
        <v>0</v>
      </c>
      <c r="BL227" s="17" t="s">
        <v>218</v>
      </c>
      <c r="BM227" s="203" t="s">
        <v>1413</v>
      </c>
    </row>
    <row r="228" spans="1:65" s="2" customFormat="1" ht="11.25">
      <c r="A228" s="34"/>
      <c r="B228" s="35"/>
      <c r="C228" s="36"/>
      <c r="D228" s="205" t="s">
        <v>163</v>
      </c>
      <c r="E228" s="36"/>
      <c r="F228" s="206" t="s">
        <v>1412</v>
      </c>
      <c r="G228" s="36"/>
      <c r="H228" s="36"/>
      <c r="I228" s="207"/>
      <c r="J228" s="36"/>
      <c r="K228" s="36"/>
      <c r="L228" s="39"/>
      <c r="M228" s="208"/>
      <c r="N228" s="209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163</v>
      </c>
      <c r="AU228" s="17" t="s">
        <v>85</v>
      </c>
    </row>
    <row r="229" spans="1:65" s="12" customFormat="1" ht="25.9" customHeight="1">
      <c r="B229" s="175"/>
      <c r="C229" s="176"/>
      <c r="D229" s="177" t="s">
        <v>74</v>
      </c>
      <c r="E229" s="178" t="s">
        <v>114</v>
      </c>
      <c r="F229" s="178" t="s">
        <v>959</v>
      </c>
      <c r="G229" s="176"/>
      <c r="H229" s="176"/>
      <c r="I229" s="179"/>
      <c r="J229" s="180">
        <f>BK229</f>
        <v>0</v>
      </c>
      <c r="K229" s="176"/>
      <c r="L229" s="181"/>
      <c r="M229" s="182"/>
      <c r="N229" s="183"/>
      <c r="O229" s="183"/>
      <c r="P229" s="184">
        <f>P230+P233</f>
        <v>0</v>
      </c>
      <c r="Q229" s="183"/>
      <c r="R229" s="184">
        <f>R230+R233</f>
        <v>0</v>
      </c>
      <c r="S229" s="183"/>
      <c r="T229" s="185">
        <f>T230+T233</f>
        <v>0</v>
      </c>
      <c r="AR229" s="186" t="s">
        <v>188</v>
      </c>
      <c r="AT229" s="187" t="s">
        <v>74</v>
      </c>
      <c r="AU229" s="187" t="s">
        <v>75</v>
      </c>
      <c r="AY229" s="186" t="s">
        <v>154</v>
      </c>
      <c r="BK229" s="188">
        <f>BK230+BK233</f>
        <v>0</v>
      </c>
    </row>
    <row r="230" spans="1:65" s="12" customFormat="1" ht="22.9" customHeight="1">
      <c r="B230" s="175"/>
      <c r="C230" s="176"/>
      <c r="D230" s="177" t="s">
        <v>74</v>
      </c>
      <c r="E230" s="189" t="s">
        <v>1283</v>
      </c>
      <c r="F230" s="189" t="s">
        <v>1284</v>
      </c>
      <c r="G230" s="176"/>
      <c r="H230" s="176"/>
      <c r="I230" s="179"/>
      <c r="J230" s="190">
        <f>BK230</f>
        <v>0</v>
      </c>
      <c r="K230" s="176"/>
      <c r="L230" s="181"/>
      <c r="M230" s="182"/>
      <c r="N230" s="183"/>
      <c r="O230" s="183"/>
      <c r="P230" s="184">
        <f>SUM(P231:P232)</f>
        <v>0</v>
      </c>
      <c r="Q230" s="183"/>
      <c r="R230" s="184">
        <f>SUM(R231:R232)</f>
        <v>0</v>
      </c>
      <c r="S230" s="183"/>
      <c r="T230" s="185">
        <f>SUM(T231:T232)</f>
        <v>0</v>
      </c>
      <c r="AR230" s="186" t="s">
        <v>188</v>
      </c>
      <c r="AT230" s="187" t="s">
        <v>74</v>
      </c>
      <c r="AU230" s="187" t="s">
        <v>83</v>
      </c>
      <c r="AY230" s="186" t="s">
        <v>154</v>
      </c>
      <c r="BK230" s="188">
        <f>SUM(BK231:BK232)</f>
        <v>0</v>
      </c>
    </row>
    <row r="231" spans="1:65" s="2" customFormat="1" ht="37.9" customHeight="1">
      <c r="A231" s="34"/>
      <c r="B231" s="35"/>
      <c r="C231" s="242" t="s">
        <v>318</v>
      </c>
      <c r="D231" s="242" t="s">
        <v>239</v>
      </c>
      <c r="E231" s="243" t="s">
        <v>1285</v>
      </c>
      <c r="F231" s="244" t="s">
        <v>1286</v>
      </c>
      <c r="G231" s="245" t="s">
        <v>1240</v>
      </c>
      <c r="H231" s="246">
        <v>1</v>
      </c>
      <c r="I231" s="247"/>
      <c r="J231" s="248">
        <f>ROUND(I231*H231,2)</f>
        <v>0</v>
      </c>
      <c r="K231" s="244" t="s">
        <v>1198</v>
      </c>
      <c r="L231" s="39"/>
      <c r="M231" s="249" t="s">
        <v>1</v>
      </c>
      <c r="N231" s="250" t="s">
        <v>40</v>
      </c>
      <c r="O231" s="71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3" t="s">
        <v>1287</v>
      </c>
      <c r="AT231" s="203" t="s">
        <v>239</v>
      </c>
      <c r="AU231" s="203" t="s">
        <v>85</v>
      </c>
      <c r="AY231" s="17" t="s">
        <v>154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7" t="s">
        <v>83</v>
      </c>
      <c r="BK231" s="204">
        <f>ROUND(I231*H231,2)</f>
        <v>0</v>
      </c>
      <c r="BL231" s="17" t="s">
        <v>1287</v>
      </c>
      <c r="BM231" s="203" t="s">
        <v>1414</v>
      </c>
    </row>
    <row r="232" spans="1:65" s="2" customFormat="1" ht="19.5">
      <c r="A232" s="34"/>
      <c r="B232" s="35"/>
      <c r="C232" s="36"/>
      <c r="D232" s="205" t="s">
        <v>163</v>
      </c>
      <c r="E232" s="36"/>
      <c r="F232" s="206" t="s">
        <v>1286</v>
      </c>
      <c r="G232" s="36"/>
      <c r="H232" s="36"/>
      <c r="I232" s="207"/>
      <c r="J232" s="36"/>
      <c r="K232" s="36"/>
      <c r="L232" s="39"/>
      <c r="M232" s="208"/>
      <c r="N232" s="209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163</v>
      </c>
      <c r="AU232" s="17" t="s">
        <v>85</v>
      </c>
    </row>
    <row r="233" spans="1:65" s="12" customFormat="1" ht="22.9" customHeight="1">
      <c r="B233" s="175"/>
      <c r="C233" s="176"/>
      <c r="D233" s="177" t="s">
        <v>74</v>
      </c>
      <c r="E233" s="189" t="s">
        <v>1415</v>
      </c>
      <c r="F233" s="189" t="s">
        <v>1416</v>
      </c>
      <c r="G233" s="176"/>
      <c r="H233" s="176"/>
      <c r="I233" s="179"/>
      <c r="J233" s="190">
        <f>BK233</f>
        <v>0</v>
      </c>
      <c r="K233" s="176"/>
      <c r="L233" s="181"/>
      <c r="M233" s="182"/>
      <c r="N233" s="183"/>
      <c r="O233" s="183"/>
      <c r="P233" s="184">
        <f>SUM(P234:P235)</f>
        <v>0</v>
      </c>
      <c r="Q233" s="183"/>
      <c r="R233" s="184">
        <f>SUM(R234:R235)</f>
        <v>0</v>
      </c>
      <c r="S233" s="183"/>
      <c r="T233" s="185">
        <f>SUM(T234:T235)</f>
        <v>0</v>
      </c>
      <c r="AR233" s="186" t="s">
        <v>188</v>
      </c>
      <c r="AT233" s="187" t="s">
        <v>74</v>
      </c>
      <c r="AU233" s="187" t="s">
        <v>83</v>
      </c>
      <c r="AY233" s="186" t="s">
        <v>154</v>
      </c>
      <c r="BK233" s="188">
        <f>SUM(BK234:BK235)</f>
        <v>0</v>
      </c>
    </row>
    <row r="234" spans="1:65" s="2" customFormat="1" ht="55.5" customHeight="1">
      <c r="A234" s="34"/>
      <c r="B234" s="35"/>
      <c r="C234" s="242" t="s">
        <v>614</v>
      </c>
      <c r="D234" s="242" t="s">
        <v>239</v>
      </c>
      <c r="E234" s="243" t="s">
        <v>1417</v>
      </c>
      <c r="F234" s="244" t="s">
        <v>1418</v>
      </c>
      <c r="G234" s="245" t="s">
        <v>1240</v>
      </c>
      <c r="H234" s="246">
        <v>1</v>
      </c>
      <c r="I234" s="247"/>
      <c r="J234" s="248">
        <f>ROUND(I234*H234,2)</f>
        <v>0</v>
      </c>
      <c r="K234" s="244" t="s">
        <v>1198</v>
      </c>
      <c r="L234" s="39"/>
      <c r="M234" s="249" t="s">
        <v>1</v>
      </c>
      <c r="N234" s="250" t="s">
        <v>40</v>
      </c>
      <c r="O234" s="71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3" t="s">
        <v>1287</v>
      </c>
      <c r="AT234" s="203" t="s">
        <v>239</v>
      </c>
      <c r="AU234" s="203" t="s">
        <v>85</v>
      </c>
      <c r="AY234" s="17" t="s">
        <v>154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7" t="s">
        <v>83</v>
      </c>
      <c r="BK234" s="204">
        <f>ROUND(I234*H234,2)</f>
        <v>0</v>
      </c>
      <c r="BL234" s="17" t="s">
        <v>1287</v>
      </c>
      <c r="BM234" s="203" t="s">
        <v>1419</v>
      </c>
    </row>
    <row r="235" spans="1:65" s="2" customFormat="1" ht="39">
      <c r="A235" s="34"/>
      <c r="B235" s="35"/>
      <c r="C235" s="36"/>
      <c r="D235" s="205" t="s">
        <v>163</v>
      </c>
      <c r="E235" s="36"/>
      <c r="F235" s="206" t="s">
        <v>1418</v>
      </c>
      <c r="G235" s="36"/>
      <c r="H235" s="36"/>
      <c r="I235" s="207"/>
      <c r="J235" s="36"/>
      <c r="K235" s="36"/>
      <c r="L235" s="39"/>
      <c r="M235" s="255"/>
      <c r="N235" s="256"/>
      <c r="O235" s="257"/>
      <c r="P235" s="257"/>
      <c r="Q235" s="257"/>
      <c r="R235" s="257"/>
      <c r="S235" s="257"/>
      <c r="T235" s="25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163</v>
      </c>
      <c r="AU235" s="17" t="s">
        <v>85</v>
      </c>
    </row>
    <row r="236" spans="1:65" s="2" customFormat="1" ht="6.95" customHeight="1">
      <c r="A236" s="34"/>
      <c r="B236" s="54"/>
      <c r="C236" s="55"/>
      <c r="D236" s="55"/>
      <c r="E236" s="55"/>
      <c r="F236" s="55"/>
      <c r="G236" s="55"/>
      <c r="H236" s="55"/>
      <c r="I236" s="55"/>
      <c r="J236" s="55"/>
      <c r="K236" s="55"/>
      <c r="L236" s="39"/>
      <c r="M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</sheetData>
  <sheetProtection algorithmName="SHA-512" hashValue="PQv1ZUbhu8CJTYOQ0x61es+mEIMVOhjAKeN5h7PEQSlV6WWhnGlZ/4m7BB4cP/XnNS3aB+8l2VurNrlF+leTiQ==" saltValue="XbtjwMtxrLRTgRsuxIdanqSYRg3yy76oD/RFHhi6WGdgoPOC4Y4PIl9LzV2YZvruGd9tWmKie4w+4uhdxjqYAw==" spinCount="100000" sheet="1" objects="1" scenarios="1" formatColumns="0" formatRows="0" autoFilter="0"/>
  <autoFilter ref="C131:K235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5"/>
  <sheetViews>
    <sheetView showGridLines="0" topLeftCell="A116" workbookViewId="0">
      <selection activeCell="V148" sqref="V14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84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128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ROUND((SUM(BE121:BE424)),  2)</f>
        <v>0</v>
      </c>
      <c r="G33" s="34"/>
      <c r="H33" s="34"/>
      <c r="I33" s="130">
        <v>0.21</v>
      </c>
      <c r="J33" s="129">
        <f>ROUND(((SUM(BE121:BE424))*I33),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ROUND((SUM(BF121:BF424)),  2)</f>
        <v>0</v>
      </c>
      <c r="G34" s="34"/>
      <c r="H34" s="34"/>
      <c r="I34" s="130">
        <v>0.15</v>
      </c>
      <c r="J34" s="129">
        <f>ROUND(((SUM(BF121:BF424))*I34),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ROUND((SUM(BG121:BG424)),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ROUND((SUM(BH121:BH424)),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ROUND((SUM(BI121:BI424)),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01 - Beroun Závodí - Hýskov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hidden="1" customHeight="1">
      <c r="B98" s="159"/>
      <c r="C98" s="104"/>
      <c r="D98" s="160" t="s">
        <v>135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hidden="1" customHeight="1">
      <c r="B99" s="159"/>
      <c r="C99" s="104"/>
      <c r="D99" s="160" t="s">
        <v>136</v>
      </c>
      <c r="E99" s="161"/>
      <c r="F99" s="161"/>
      <c r="G99" s="161"/>
      <c r="H99" s="161"/>
      <c r="I99" s="161"/>
      <c r="J99" s="162">
        <f>J155</f>
        <v>0</v>
      </c>
      <c r="K99" s="104"/>
      <c r="L99" s="163"/>
    </row>
    <row r="100" spans="1:31" s="10" customFormat="1" ht="19.899999999999999" hidden="1" customHeight="1">
      <c r="B100" s="159"/>
      <c r="C100" s="104"/>
      <c r="D100" s="160" t="s">
        <v>137</v>
      </c>
      <c r="E100" s="161"/>
      <c r="F100" s="161"/>
      <c r="G100" s="161"/>
      <c r="H100" s="161"/>
      <c r="I100" s="161"/>
      <c r="J100" s="162">
        <f>J207</f>
        <v>0</v>
      </c>
      <c r="K100" s="104"/>
      <c r="L100" s="163"/>
    </row>
    <row r="101" spans="1:31" s="10" customFormat="1" ht="19.899999999999999" hidden="1" customHeight="1">
      <c r="B101" s="159"/>
      <c r="C101" s="104"/>
      <c r="D101" s="160" t="s">
        <v>138</v>
      </c>
      <c r="E101" s="161"/>
      <c r="F101" s="161"/>
      <c r="G101" s="161"/>
      <c r="H101" s="161"/>
      <c r="I101" s="161"/>
      <c r="J101" s="162">
        <f>J363</f>
        <v>0</v>
      </c>
      <c r="K101" s="104"/>
      <c r="L101" s="163"/>
    </row>
    <row r="102" spans="1:31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1" t="str">
        <f>E7</f>
        <v>Oprava trati v úseku Beroun Závodí - Hýskov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E9</f>
        <v>SO 01 - Beroun Závodí - Hýskov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19. 7. 2021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Ing. Aleš Bednář</v>
      </c>
      <c r="G117" s="36"/>
      <c r="H117" s="36"/>
      <c r="I117" s="29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32</v>
      </c>
      <c r="J118" s="32" t="str">
        <f>E24</f>
        <v>Lukáš Kot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140</v>
      </c>
      <c r="D120" s="167" t="s">
        <v>60</v>
      </c>
      <c r="E120" s="167" t="s">
        <v>56</v>
      </c>
      <c r="F120" s="167" t="s">
        <v>57</v>
      </c>
      <c r="G120" s="167" t="s">
        <v>141</v>
      </c>
      <c r="H120" s="167" t="s">
        <v>142</v>
      </c>
      <c r="I120" s="167" t="s">
        <v>143</v>
      </c>
      <c r="J120" s="167" t="s">
        <v>131</v>
      </c>
      <c r="K120" s="168" t="s">
        <v>144</v>
      </c>
      <c r="L120" s="169"/>
      <c r="M120" s="75" t="s">
        <v>1</v>
      </c>
      <c r="N120" s="76" t="s">
        <v>39</v>
      </c>
      <c r="O120" s="76" t="s">
        <v>145</v>
      </c>
      <c r="P120" s="76" t="s">
        <v>146</v>
      </c>
      <c r="Q120" s="76" t="s">
        <v>147</v>
      </c>
      <c r="R120" s="76" t="s">
        <v>148</v>
      </c>
      <c r="S120" s="76" t="s">
        <v>149</v>
      </c>
      <c r="T120" s="77" t="s">
        <v>150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151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133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74</v>
      </c>
      <c r="E122" s="178" t="s">
        <v>152</v>
      </c>
      <c r="F122" s="178" t="s">
        <v>153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P123+P155+P207+P363</f>
        <v>0</v>
      </c>
      <c r="Q122" s="183"/>
      <c r="R122" s="184">
        <f>R123+R155+R207+R363</f>
        <v>0</v>
      </c>
      <c r="S122" s="183"/>
      <c r="T122" s="185">
        <f>T123+T155+T207+T363</f>
        <v>0</v>
      </c>
      <c r="AR122" s="186" t="s">
        <v>83</v>
      </c>
      <c r="AT122" s="187" t="s">
        <v>74</v>
      </c>
      <c r="AU122" s="187" t="s">
        <v>75</v>
      </c>
      <c r="AY122" s="186" t="s">
        <v>154</v>
      </c>
      <c r="BK122" s="188">
        <f>BK123+BK155+BK207+BK363</f>
        <v>0</v>
      </c>
    </row>
    <row r="123" spans="1:65" s="12" customFormat="1" ht="22.9" customHeight="1">
      <c r="B123" s="175"/>
      <c r="C123" s="176"/>
      <c r="D123" s="177" t="s">
        <v>74</v>
      </c>
      <c r="E123" s="189" t="s">
        <v>83</v>
      </c>
      <c r="F123" s="189" t="s">
        <v>155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SUM(P124:P154)</f>
        <v>0</v>
      </c>
      <c r="Q123" s="183"/>
      <c r="R123" s="184">
        <f>SUM(R124:R154)</f>
        <v>0</v>
      </c>
      <c r="S123" s="183"/>
      <c r="T123" s="185">
        <f>SUM(T124:T154)</f>
        <v>0</v>
      </c>
      <c r="AR123" s="186" t="s">
        <v>83</v>
      </c>
      <c r="AT123" s="187" t="s">
        <v>74</v>
      </c>
      <c r="AU123" s="187" t="s">
        <v>83</v>
      </c>
      <c r="AY123" s="186" t="s">
        <v>154</v>
      </c>
      <c r="BK123" s="188">
        <f>SUM(BK124:BK154)</f>
        <v>0</v>
      </c>
    </row>
    <row r="124" spans="1:65" s="2" customFormat="1" ht="24.2" customHeight="1">
      <c r="A124" s="34"/>
      <c r="B124" s="35"/>
      <c r="C124" s="191" t="s">
        <v>83</v>
      </c>
      <c r="D124" s="191" t="s">
        <v>156</v>
      </c>
      <c r="E124" s="192" t="s">
        <v>157</v>
      </c>
      <c r="F124" s="193" t="s">
        <v>158</v>
      </c>
      <c r="G124" s="194" t="s">
        <v>159</v>
      </c>
      <c r="H124" s="195">
        <v>6251</v>
      </c>
      <c r="I124" s="314"/>
      <c r="J124" s="197">
        <f>ROUND(I124*H124,2)</f>
        <v>0</v>
      </c>
      <c r="K124" s="193" t="s">
        <v>160</v>
      </c>
      <c r="L124" s="198"/>
      <c r="M124" s="199" t="s">
        <v>1</v>
      </c>
      <c r="N124" s="200" t="s">
        <v>40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161</v>
      </c>
      <c r="AT124" s="203" t="s">
        <v>156</v>
      </c>
      <c r="AU124" s="203" t="s">
        <v>85</v>
      </c>
      <c r="AY124" s="17" t="s">
        <v>154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83</v>
      </c>
      <c r="BK124" s="204">
        <f>ROUND(I124*H124,2)</f>
        <v>0</v>
      </c>
      <c r="BL124" s="17" t="s">
        <v>162</v>
      </c>
      <c r="BM124" s="203" t="s">
        <v>85</v>
      </c>
    </row>
    <row r="125" spans="1:65" s="2" customFormat="1" ht="11.25">
      <c r="A125" s="34"/>
      <c r="B125" s="35"/>
      <c r="C125" s="36"/>
      <c r="D125" s="205" t="s">
        <v>163</v>
      </c>
      <c r="E125" s="36"/>
      <c r="F125" s="206" t="s">
        <v>158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85</v>
      </c>
    </row>
    <row r="126" spans="1:65" s="13" customFormat="1" ht="11.25">
      <c r="B126" s="210"/>
      <c r="C126" s="211"/>
      <c r="D126" s="205" t="s">
        <v>164</v>
      </c>
      <c r="E126" s="212" t="s">
        <v>1</v>
      </c>
      <c r="F126" s="213" t="s">
        <v>165</v>
      </c>
      <c r="G126" s="211"/>
      <c r="H126" s="214">
        <v>6291.6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164</v>
      </c>
      <c r="AU126" s="220" t="s">
        <v>85</v>
      </c>
      <c r="AV126" s="13" t="s">
        <v>85</v>
      </c>
      <c r="AW126" s="13" t="s">
        <v>31</v>
      </c>
      <c r="AX126" s="13" t="s">
        <v>75</v>
      </c>
      <c r="AY126" s="220" t="s">
        <v>154</v>
      </c>
    </row>
    <row r="127" spans="1:65" s="13" customFormat="1" ht="11.25">
      <c r="B127" s="210"/>
      <c r="C127" s="211"/>
      <c r="D127" s="205" t="s">
        <v>164</v>
      </c>
      <c r="E127" s="212" t="s">
        <v>1</v>
      </c>
      <c r="F127" s="213" t="s">
        <v>166</v>
      </c>
      <c r="G127" s="211"/>
      <c r="H127" s="214">
        <v>0.4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85</v>
      </c>
      <c r="AV127" s="13" t="s">
        <v>85</v>
      </c>
      <c r="AW127" s="13" t="s">
        <v>31</v>
      </c>
      <c r="AX127" s="13" t="s">
        <v>75</v>
      </c>
      <c r="AY127" s="220" t="s">
        <v>154</v>
      </c>
    </row>
    <row r="128" spans="1:65" s="14" customFormat="1" ht="11.25">
      <c r="B128" s="221"/>
      <c r="C128" s="222"/>
      <c r="D128" s="205" t="s">
        <v>164</v>
      </c>
      <c r="E128" s="223" t="s">
        <v>1</v>
      </c>
      <c r="F128" s="224" t="s">
        <v>167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164</v>
      </c>
      <c r="AU128" s="230" t="s">
        <v>85</v>
      </c>
      <c r="AV128" s="14" t="s">
        <v>83</v>
      </c>
      <c r="AW128" s="14" t="s">
        <v>31</v>
      </c>
      <c r="AX128" s="14" t="s">
        <v>75</v>
      </c>
      <c r="AY128" s="230" t="s">
        <v>154</v>
      </c>
    </row>
    <row r="129" spans="1:65" s="13" customFormat="1" ht="11.25">
      <c r="B129" s="210"/>
      <c r="C129" s="211"/>
      <c r="D129" s="205" t="s">
        <v>164</v>
      </c>
      <c r="E129" s="212" t="s">
        <v>1</v>
      </c>
      <c r="F129" s="213" t="s">
        <v>168</v>
      </c>
      <c r="G129" s="211"/>
      <c r="H129" s="214">
        <v>-29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164</v>
      </c>
      <c r="AU129" s="220" t="s">
        <v>85</v>
      </c>
      <c r="AV129" s="13" t="s">
        <v>85</v>
      </c>
      <c r="AW129" s="13" t="s">
        <v>31</v>
      </c>
      <c r="AX129" s="13" t="s">
        <v>75</v>
      </c>
      <c r="AY129" s="220" t="s">
        <v>154</v>
      </c>
    </row>
    <row r="130" spans="1:65" s="14" customFormat="1" ht="11.25">
      <c r="B130" s="221"/>
      <c r="C130" s="222"/>
      <c r="D130" s="205" t="s">
        <v>164</v>
      </c>
      <c r="E130" s="223" t="s">
        <v>1</v>
      </c>
      <c r="F130" s="224" t="s">
        <v>169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164</v>
      </c>
      <c r="AU130" s="230" t="s">
        <v>85</v>
      </c>
      <c r="AV130" s="14" t="s">
        <v>83</v>
      </c>
      <c r="AW130" s="14" t="s">
        <v>31</v>
      </c>
      <c r="AX130" s="14" t="s">
        <v>75</v>
      </c>
      <c r="AY130" s="230" t="s">
        <v>154</v>
      </c>
    </row>
    <row r="131" spans="1:65" s="13" customFormat="1" ht="11.25">
      <c r="B131" s="210"/>
      <c r="C131" s="211"/>
      <c r="D131" s="205" t="s">
        <v>164</v>
      </c>
      <c r="E131" s="212" t="s">
        <v>1</v>
      </c>
      <c r="F131" s="213" t="s">
        <v>170</v>
      </c>
      <c r="G131" s="211"/>
      <c r="H131" s="214">
        <v>-12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85</v>
      </c>
      <c r="AV131" s="13" t="s">
        <v>85</v>
      </c>
      <c r="AW131" s="13" t="s">
        <v>31</v>
      </c>
      <c r="AX131" s="13" t="s">
        <v>75</v>
      </c>
      <c r="AY131" s="220" t="s">
        <v>154</v>
      </c>
    </row>
    <row r="132" spans="1:65" s="15" customFormat="1" ht="11.25">
      <c r="B132" s="231"/>
      <c r="C132" s="232"/>
      <c r="D132" s="205" t="s">
        <v>164</v>
      </c>
      <c r="E132" s="233" t="s">
        <v>1</v>
      </c>
      <c r="F132" s="234" t="s">
        <v>171</v>
      </c>
      <c r="G132" s="232"/>
      <c r="H132" s="235">
        <v>6251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164</v>
      </c>
      <c r="AU132" s="241" t="s">
        <v>85</v>
      </c>
      <c r="AV132" s="15" t="s">
        <v>162</v>
      </c>
      <c r="AW132" s="15" t="s">
        <v>31</v>
      </c>
      <c r="AX132" s="15" t="s">
        <v>83</v>
      </c>
      <c r="AY132" s="241" t="s">
        <v>154</v>
      </c>
    </row>
    <row r="133" spans="1:65" s="14" customFormat="1" ht="11.25">
      <c r="B133" s="221"/>
      <c r="C133" s="222"/>
      <c r="D133" s="205" t="s">
        <v>164</v>
      </c>
      <c r="E133" s="223" t="s">
        <v>1</v>
      </c>
      <c r="F133" s="224" t="s">
        <v>172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164</v>
      </c>
      <c r="AU133" s="230" t="s">
        <v>85</v>
      </c>
      <c r="AV133" s="14" t="s">
        <v>83</v>
      </c>
      <c r="AW133" s="14" t="s">
        <v>31</v>
      </c>
      <c r="AX133" s="14" t="s">
        <v>75</v>
      </c>
      <c r="AY133" s="230" t="s">
        <v>154</v>
      </c>
    </row>
    <row r="134" spans="1:65" s="2" customFormat="1" ht="21.75" customHeight="1">
      <c r="A134" s="34"/>
      <c r="B134" s="35"/>
      <c r="C134" s="191" t="s">
        <v>85</v>
      </c>
      <c r="D134" s="191" t="s">
        <v>156</v>
      </c>
      <c r="E134" s="192" t="s">
        <v>173</v>
      </c>
      <c r="F134" s="193" t="s">
        <v>174</v>
      </c>
      <c r="G134" s="194" t="s">
        <v>159</v>
      </c>
      <c r="H134" s="195">
        <v>21</v>
      </c>
      <c r="I134" s="314"/>
      <c r="J134" s="197">
        <f>ROUND(I134*H134,2)</f>
        <v>0</v>
      </c>
      <c r="K134" s="193" t="s">
        <v>160</v>
      </c>
      <c r="L134" s="198"/>
      <c r="M134" s="199" t="s">
        <v>1</v>
      </c>
      <c r="N134" s="200" t="s">
        <v>40</v>
      </c>
      <c r="O134" s="7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161</v>
      </c>
      <c r="AT134" s="203" t="s">
        <v>156</v>
      </c>
      <c r="AU134" s="203" t="s">
        <v>85</v>
      </c>
      <c r="AY134" s="17" t="s">
        <v>154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83</v>
      </c>
      <c r="BK134" s="204">
        <f>ROUND(I134*H134,2)</f>
        <v>0</v>
      </c>
      <c r="BL134" s="17" t="s">
        <v>162</v>
      </c>
      <c r="BM134" s="203" t="s">
        <v>162</v>
      </c>
    </row>
    <row r="135" spans="1:65" s="2" customFormat="1" ht="11.25">
      <c r="A135" s="34"/>
      <c r="B135" s="35"/>
      <c r="C135" s="36"/>
      <c r="D135" s="205" t="s">
        <v>163</v>
      </c>
      <c r="E135" s="36"/>
      <c r="F135" s="206" t="s">
        <v>174</v>
      </c>
      <c r="G135" s="36"/>
      <c r="H135" s="36"/>
      <c r="I135" s="207"/>
      <c r="J135" s="36"/>
      <c r="K135" s="36"/>
      <c r="L135" s="39"/>
      <c r="M135" s="208"/>
      <c r="N135" s="20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163</v>
      </c>
      <c r="AU135" s="17" t="s">
        <v>85</v>
      </c>
    </row>
    <row r="136" spans="1:65" s="14" customFormat="1" ht="11.25">
      <c r="B136" s="221"/>
      <c r="C136" s="222"/>
      <c r="D136" s="205" t="s">
        <v>164</v>
      </c>
      <c r="E136" s="223" t="s">
        <v>1</v>
      </c>
      <c r="F136" s="224" t="s">
        <v>169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164</v>
      </c>
      <c r="AU136" s="230" t="s">
        <v>85</v>
      </c>
      <c r="AV136" s="14" t="s">
        <v>83</v>
      </c>
      <c r="AW136" s="14" t="s">
        <v>31</v>
      </c>
      <c r="AX136" s="14" t="s">
        <v>75</v>
      </c>
      <c r="AY136" s="230" t="s">
        <v>154</v>
      </c>
    </row>
    <row r="137" spans="1:65" s="13" customFormat="1" ht="11.25">
      <c r="B137" s="210"/>
      <c r="C137" s="211"/>
      <c r="D137" s="205" t="s">
        <v>164</v>
      </c>
      <c r="E137" s="212" t="s">
        <v>1</v>
      </c>
      <c r="F137" s="213" t="s">
        <v>175</v>
      </c>
      <c r="G137" s="211"/>
      <c r="H137" s="214">
        <v>12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164</v>
      </c>
      <c r="AU137" s="220" t="s">
        <v>85</v>
      </c>
      <c r="AV137" s="13" t="s">
        <v>85</v>
      </c>
      <c r="AW137" s="13" t="s">
        <v>31</v>
      </c>
      <c r="AX137" s="13" t="s">
        <v>75</v>
      </c>
      <c r="AY137" s="220" t="s">
        <v>154</v>
      </c>
    </row>
    <row r="138" spans="1:65" s="14" customFormat="1" ht="11.25">
      <c r="B138" s="221"/>
      <c r="C138" s="222"/>
      <c r="D138" s="205" t="s">
        <v>164</v>
      </c>
      <c r="E138" s="223" t="s">
        <v>1</v>
      </c>
      <c r="F138" s="224" t="s">
        <v>176</v>
      </c>
      <c r="G138" s="222"/>
      <c r="H138" s="223" t="s">
        <v>1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164</v>
      </c>
      <c r="AU138" s="230" t="s">
        <v>85</v>
      </c>
      <c r="AV138" s="14" t="s">
        <v>83</v>
      </c>
      <c r="AW138" s="14" t="s">
        <v>31</v>
      </c>
      <c r="AX138" s="14" t="s">
        <v>75</v>
      </c>
      <c r="AY138" s="230" t="s">
        <v>154</v>
      </c>
    </row>
    <row r="139" spans="1:65" s="13" customFormat="1" ht="11.25">
      <c r="B139" s="210"/>
      <c r="C139" s="211"/>
      <c r="D139" s="205" t="s">
        <v>164</v>
      </c>
      <c r="E139" s="212" t="s">
        <v>1</v>
      </c>
      <c r="F139" s="213" t="s">
        <v>177</v>
      </c>
      <c r="G139" s="211"/>
      <c r="H139" s="214">
        <v>9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164</v>
      </c>
      <c r="AU139" s="220" t="s">
        <v>85</v>
      </c>
      <c r="AV139" s="13" t="s">
        <v>85</v>
      </c>
      <c r="AW139" s="13" t="s">
        <v>31</v>
      </c>
      <c r="AX139" s="13" t="s">
        <v>75</v>
      </c>
      <c r="AY139" s="220" t="s">
        <v>154</v>
      </c>
    </row>
    <row r="140" spans="1:65" s="15" customFormat="1" ht="11.25">
      <c r="B140" s="231"/>
      <c r="C140" s="232"/>
      <c r="D140" s="205" t="s">
        <v>164</v>
      </c>
      <c r="E140" s="233" t="s">
        <v>1</v>
      </c>
      <c r="F140" s="234" t="s">
        <v>171</v>
      </c>
      <c r="G140" s="232"/>
      <c r="H140" s="235">
        <v>21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164</v>
      </c>
      <c r="AU140" s="241" t="s">
        <v>85</v>
      </c>
      <c r="AV140" s="15" t="s">
        <v>162</v>
      </c>
      <c r="AW140" s="15" t="s">
        <v>31</v>
      </c>
      <c r="AX140" s="15" t="s">
        <v>83</v>
      </c>
      <c r="AY140" s="241" t="s">
        <v>154</v>
      </c>
    </row>
    <row r="141" spans="1:65" s="14" customFormat="1" ht="11.25">
      <c r="B141" s="221"/>
      <c r="C141" s="222"/>
      <c r="D141" s="205" t="s">
        <v>164</v>
      </c>
      <c r="E141" s="223" t="s">
        <v>1</v>
      </c>
      <c r="F141" s="224" t="s">
        <v>172</v>
      </c>
      <c r="G141" s="222"/>
      <c r="H141" s="223" t="s">
        <v>1</v>
      </c>
      <c r="I141" s="225"/>
      <c r="J141" s="222"/>
      <c r="K141" s="222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164</v>
      </c>
      <c r="AU141" s="230" t="s">
        <v>85</v>
      </c>
      <c r="AV141" s="14" t="s">
        <v>83</v>
      </c>
      <c r="AW141" s="14" t="s">
        <v>31</v>
      </c>
      <c r="AX141" s="14" t="s">
        <v>75</v>
      </c>
      <c r="AY141" s="230" t="s">
        <v>154</v>
      </c>
    </row>
    <row r="142" spans="1:65" s="2" customFormat="1" ht="24.2" customHeight="1">
      <c r="A142" s="34"/>
      <c r="B142" s="35"/>
      <c r="C142" s="191" t="s">
        <v>178</v>
      </c>
      <c r="D142" s="191" t="s">
        <v>156</v>
      </c>
      <c r="E142" s="192" t="s">
        <v>179</v>
      </c>
      <c r="F142" s="193" t="s">
        <v>180</v>
      </c>
      <c r="G142" s="194" t="s">
        <v>159</v>
      </c>
      <c r="H142" s="195">
        <v>6</v>
      </c>
      <c r="I142" s="314"/>
      <c r="J142" s="197">
        <f>ROUND(I142*H142,2)</f>
        <v>0</v>
      </c>
      <c r="K142" s="193" t="s">
        <v>160</v>
      </c>
      <c r="L142" s="198"/>
      <c r="M142" s="199" t="s">
        <v>1</v>
      </c>
      <c r="N142" s="200" t="s">
        <v>40</v>
      </c>
      <c r="O142" s="71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161</v>
      </c>
      <c r="AT142" s="203" t="s">
        <v>156</v>
      </c>
      <c r="AU142" s="203" t="s">
        <v>85</v>
      </c>
      <c r="AY142" s="17" t="s">
        <v>154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83</v>
      </c>
      <c r="BK142" s="204">
        <f>ROUND(I142*H142,2)</f>
        <v>0</v>
      </c>
      <c r="BL142" s="17" t="s">
        <v>162</v>
      </c>
      <c r="BM142" s="203" t="s">
        <v>181</v>
      </c>
    </row>
    <row r="143" spans="1:65" s="2" customFormat="1" ht="11.25">
      <c r="A143" s="34"/>
      <c r="B143" s="35"/>
      <c r="C143" s="36"/>
      <c r="D143" s="205" t="s">
        <v>163</v>
      </c>
      <c r="E143" s="36"/>
      <c r="F143" s="206" t="s">
        <v>180</v>
      </c>
      <c r="G143" s="36"/>
      <c r="H143" s="36"/>
      <c r="I143" s="207"/>
      <c r="J143" s="36"/>
      <c r="K143" s="36"/>
      <c r="L143" s="39"/>
      <c r="M143" s="208"/>
      <c r="N143" s="209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163</v>
      </c>
      <c r="AU143" s="17" t="s">
        <v>85</v>
      </c>
    </row>
    <row r="144" spans="1:65" s="14" customFormat="1" ht="11.25">
      <c r="B144" s="221"/>
      <c r="C144" s="222"/>
      <c r="D144" s="205" t="s">
        <v>164</v>
      </c>
      <c r="E144" s="223" t="s">
        <v>1</v>
      </c>
      <c r="F144" s="224" t="s">
        <v>167</v>
      </c>
      <c r="G144" s="222"/>
      <c r="H144" s="223" t="s">
        <v>1</v>
      </c>
      <c r="I144" s="225"/>
      <c r="J144" s="222"/>
      <c r="K144" s="222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164</v>
      </c>
      <c r="AU144" s="230" t="s">
        <v>85</v>
      </c>
      <c r="AV144" s="14" t="s">
        <v>83</v>
      </c>
      <c r="AW144" s="14" t="s">
        <v>31</v>
      </c>
      <c r="AX144" s="14" t="s">
        <v>75</v>
      </c>
      <c r="AY144" s="230" t="s">
        <v>154</v>
      </c>
    </row>
    <row r="145" spans="1:65" s="13" customFormat="1" ht="11.25">
      <c r="B145" s="210"/>
      <c r="C145" s="211"/>
      <c r="D145" s="205" t="s">
        <v>164</v>
      </c>
      <c r="E145" s="212" t="s">
        <v>1</v>
      </c>
      <c r="F145" s="213" t="s">
        <v>181</v>
      </c>
      <c r="G145" s="211"/>
      <c r="H145" s="214">
        <v>6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164</v>
      </c>
      <c r="AU145" s="220" t="s">
        <v>85</v>
      </c>
      <c r="AV145" s="13" t="s">
        <v>85</v>
      </c>
      <c r="AW145" s="13" t="s">
        <v>31</v>
      </c>
      <c r="AX145" s="13" t="s">
        <v>75</v>
      </c>
      <c r="AY145" s="220" t="s">
        <v>154</v>
      </c>
    </row>
    <row r="146" spans="1:65" s="15" customFormat="1" ht="11.25">
      <c r="B146" s="231"/>
      <c r="C146" s="232"/>
      <c r="D146" s="205" t="s">
        <v>164</v>
      </c>
      <c r="E146" s="233" t="s">
        <v>1</v>
      </c>
      <c r="F146" s="234" t="s">
        <v>171</v>
      </c>
      <c r="G146" s="232"/>
      <c r="H146" s="235">
        <v>6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164</v>
      </c>
      <c r="AU146" s="241" t="s">
        <v>85</v>
      </c>
      <c r="AV146" s="15" t="s">
        <v>162</v>
      </c>
      <c r="AW146" s="15" t="s">
        <v>31</v>
      </c>
      <c r="AX146" s="15" t="s">
        <v>83</v>
      </c>
      <c r="AY146" s="241" t="s">
        <v>154</v>
      </c>
    </row>
    <row r="147" spans="1:65" s="14" customFormat="1" ht="11.25">
      <c r="B147" s="221"/>
      <c r="C147" s="222"/>
      <c r="D147" s="205" t="s">
        <v>164</v>
      </c>
      <c r="E147" s="223" t="s">
        <v>1</v>
      </c>
      <c r="F147" s="224" t="s">
        <v>172</v>
      </c>
      <c r="G147" s="222"/>
      <c r="H147" s="223" t="s">
        <v>1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164</v>
      </c>
      <c r="AU147" s="230" t="s">
        <v>85</v>
      </c>
      <c r="AV147" s="14" t="s">
        <v>83</v>
      </c>
      <c r="AW147" s="14" t="s">
        <v>31</v>
      </c>
      <c r="AX147" s="14" t="s">
        <v>75</v>
      </c>
      <c r="AY147" s="230" t="s">
        <v>154</v>
      </c>
    </row>
    <row r="148" spans="1:65" s="2" customFormat="1" ht="21.75" customHeight="1">
      <c r="A148" s="34"/>
      <c r="B148" s="35"/>
      <c r="C148" s="191" t="s">
        <v>162</v>
      </c>
      <c r="D148" s="191" t="s">
        <v>156</v>
      </c>
      <c r="E148" s="192" t="s">
        <v>182</v>
      </c>
      <c r="F148" s="193" t="s">
        <v>183</v>
      </c>
      <c r="G148" s="194" t="s">
        <v>159</v>
      </c>
      <c r="H148" s="195">
        <v>64</v>
      </c>
      <c r="I148" s="314"/>
      <c r="J148" s="197">
        <f>ROUND(I148*H148,2)</f>
        <v>0</v>
      </c>
      <c r="K148" s="193" t="s">
        <v>160</v>
      </c>
      <c r="L148" s="198"/>
      <c r="M148" s="199" t="s">
        <v>1</v>
      </c>
      <c r="N148" s="200" t="s">
        <v>40</v>
      </c>
      <c r="O148" s="71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161</v>
      </c>
      <c r="AT148" s="203" t="s">
        <v>156</v>
      </c>
      <c r="AU148" s="203" t="s">
        <v>85</v>
      </c>
      <c r="AY148" s="17" t="s">
        <v>154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83</v>
      </c>
      <c r="BK148" s="204">
        <f>ROUND(I148*H148,2)</f>
        <v>0</v>
      </c>
      <c r="BL148" s="17" t="s">
        <v>162</v>
      </c>
      <c r="BM148" s="203" t="s">
        <v>161</v>
      </c>
    </row>
    <row r="149" spans="1:65" s="2" customFormat="1" ht="11.25">
      <c r="A149" s="34"/>
      <c r="B149" s="35"/>
      <c r="C149" s="36"/>
      <c r="D149" s="205" t="s">
        <v>163</v>
      </c>
      <c r="E149" s="36"/>
      <c r="F149" s="206" t="s">
        <v>183</v>
      </c>
      <c r="G149" s="36"/>
      <c r="H149" s="36"/>
      <c r="I149" s="207"/>
      <c r="J149" s="36"/>
      <c r="K149" s="36"/>
      <c r="L149" s="39"/>
      <c r="M149" s="208"/>
      <c r="N149" s="209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163</v>
      </c>
      <c r="AU149" s="17" t="s">
        <v>85</v>
      </c>
    </row>
    <row r="150" spans="1:65" s="13" customFormat="1" ht="11.25">
      <c r="B150" s="210"/>
      <c r="C150" s="211"/>
      <c r="D150" s="205" t="s">
        <v>164</v>
      </c>
      <c r="E150" s="212" t="s">
        <v>1</v>
      </c>
      <c r="F150" s="213" t="s">
        <v>184</v>
      </c>
      <c r="G150" s="211"/>
      <c r="H150" s="214">
        <v>62.667000000000002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164</v>
      </c>
      <c r="AU150" s="220" t="s">
        <v>85</v>
      </c>
      <c r="AV150" s="13" t="s">
        <v>85</v>
      </c>
      <c r="AW150" s="13" t="s">
        <v>31</v>
      </c>
      <c r="AX150" s="13" t="s">
        <v>75</v>
      </c>
      <c r="AY150" s="220" t="s">
        <v>154</v>
      </c>
    </row>
    <row r="151" spans="1:65" s="14" customFormat="1" ht="11.25">
      <c r="B151" s="221"/>
      <c r="C151" s="222"/>
      <c r="D151" s="205" t="s">
        <v>164</v>
      </c>
      <c r="E151" s="223" t="s">
        <v>1</v>
      </c>
      <c r="F151" s="224" t="s">
        <v>185</v>
      </c>
      <c r="G151" s="222"/>
      <c r="H151" s="223" t="s">
        <v>1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164</v>
      </c>
      <c r="AU151" s="230" t="s">
        <v>85</v>
      </c>
      <c r="AV151" s="14" t="s">
        <v>83</v>
      </c>
      <c r="AW151" s="14" t="s">
        <v>31</v>
      </c>
      <c r="AX151" s="14" t="s">
        <v>75</v>
      </c>
      <c r="AY151" s="230" t="s">
        <v>154</v>
      </c>
    </row>
    <row r="152" spans="1:65" s="13" customFormat="1" ht="11.25">
      <c r="B152" s="210"/>
      <c r="C152" s="211"/>
      <c r="D152" s="205" t="s">
        <v>164</v>
      </c>
      <c r="E152" s="212" t="s">
        <v>1</v>
      </c>
      <c r="F152" s="213" t="s">
        <v>186</v>
      </c>
      <c r="G152" s="211"/>
      <c r="H152" s="214">
        <v>1.333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164</v>
      </c>
      <c r="AU152" s="220" t="s">
        <v>85</v>
      </c>
      <c r="AV152" s="13" t="s">
        <v>85</v>
      </c>
      <c r="AW152" s="13" t="s">
        <v>31</v>
      </c>
      <c r="AX152" s="13" t="s">
        <v>75</v>
      </c>
      <c r="AY152" s="220" t="s">
        <v>154</v>
      </c>
    </row>
    <row r="153" spans="1:65" s="15" customFormat="1" ht="11.25">
      <c r="B153" s="231"/>
      <c r="C153" s="232"/>
      <c r="D153" s="205" t="s">
        <v>164</v>
      </c>
      <c r="E153" s="233" t="s">
        <v>1</v>
      </c>
      <c r="F153" s="234" t="s">
        <v>171</v>
      </c>
      <c r="G153" s="232"/>
      <c r="H153" s="235">
        <v>64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164</v>
      </c>
      <c r="AU153" s="241" t="s">
        <v>85</v>
      </c>
      <c r="AV153" s="15" t="s">
        <v>162</v>
      </c>
      <c r="AW153" s="15" t="s">
        <v>31</v>
      </c>
      <c r="AX153" s="15" t="s">
        <v>83</v>
      </c>
      <c r="AY153" s="241" t="s">
        <v>154</v>
      </c>
    </row>
    <row r="154" spans="1:65" s="14" customFormat="1" ht="11.25">
      <c r="B154" s="221"/>
      <c r="C154" s="222"/>
      <c r="D154" s="205" t="s">
        <v>164</v>
      </c>
      <c r="E154" s="223" t="s">
        <v>1</v>
      </c>
      <c r="F154" s="224" t="s">
        <v>172</v>
      </c>
      <c r="G154" s="222"/>
      <c r="H154" s="223" t="s">
        <v>1</v>
      </c>
      <c r="I154" s="225"/>
      <c r="J154" s="222"/>
      <c r="K154" s="222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164</v>
      </c>
      <c r="AU154" s="230" t="s">
        <v>85</v>
      </c>
      <c r="AV154" s="14" t="s">
        <v>83</v>
      </c>
      <c r="AW154" s="14" t="s">
        <v>31</v>
      </c>
      <c r="AX154" s="14" t="s">
        <v>75</v>
      </c>
      <c r="AY154" s="230" t="s">
        <v>154</v>
      </c>
    </row>
    <row r="155" spans="1:65" s="12" customFormat="1" ht="22.9" customHeight="1">
      <c r="B155" s="175"/>
      <c r="C155" s="176"/>
      <c r="D155" s="177" t="s">
        <v>74</v>
      </c>
      <c r="E155" s="189" t="s">
        <v>85</v>
      </c>
      <c r="F155" s="189" t="s">
        <v>187</v>
      </c>
      <c r="G155" s="176"/>
      <c r="H155" s="176"/>
      <c r="I155" s="179"/>
      <c r="J155" s="190">
        <f>BK155</f>
        <v>0</v>
      </c>
      <c r="K155" s="176"/>
      <c r="L155" s="181"/>
      <c r="M155" s="182"/>
      <c r="N155" s="183"/>
      <c r="O155" s="183"/>
      <c r="P155" s="184">
        <f>SUM(P156:P206)</f>
        <v>0</v>
      </c>
      <c r="Q155" s="183"/>
      <c r="R155" s="184">
        <f>SUM(R156:R206)</f>
        <v>0</v>
      </c>
      <c r="S155" s="183"/>
      <c r="T155" s="185">
        <f>SUM(T156:T206)</f>
        <v>0</v>
      </c>
      <c r="AR155" s="186" t="s">
        <v>83</v>
      </c>
      <c r="AT155" s="187" t="s">
        <v>74</v>
      </c>
      <c r="AU155" s="187" t="s">
        <v>83</v>
      </c>
      <c r="AY155" s="186" t="s">
        <v>154</v>
      </c>
      <c r="BK155" s="188">
        <f>SUM(BK156:BK206)</f>
        <v>0</v>
      </c>
    </row>
    <row r="156" spans="1:65" s="2" customFormat="1" ht="16.5" customHeight="1">
      <c r="A156" s="34"/>
      <c r="B156" s="35"/>
      <c r="C156" s="191" t="s">
        <v>188</v>
      </c>
      <c r="D156" s="191" t="s">
        <v>156</v>
      </c>
      <c r="E156" s="192" t="s">
        <v>189</v>
      </c>
      <c r="F156" s="193" t="s">
        <v>190</v>
      </c>
      <c r="G156" s="194" t="s">
        <v>191</v>
      </c>
      <c r="H156" s="195">
        <v>9293.0400000000009</v>
      </c>
      <c r="I156" s="196"/>
      <c r="J156" s="197">
        <f>ROUND(I156*H156,2)</f>
        <v>0</v>
      </c>
      <c r="K156" s="193" t="s">
        <v>160</v>
      </c>
      <c r="L156" s="198"/>
      <c r="M156" s="199" t="s">
        <v>1</v>
      </c>
      <c r="N156" s="200" t="s">
        <v>40</v>
      </c>
      <c r="O156" s="7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161</v>
      </c>
      <c r="AT156" s="203" t="s">
        <v>156</v>
      </c>
      <c r="AU156" s="203" t="s">
        <v>85</v>
      </c>
      <c r="AY156" s="17" t="s">
        <v>154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83</v>
      </c>
      <c r="BK156" s="204">
        <f>ROUND(I156*H156,2)</f>
        <v>0</v>
      </c>
      <c r="BL156" s="17" t="s">
        <v>162</v>
      </c>
      <c r="BM156" s="203" t="s">
        <v>192</v>
      </c>
    </row>
    <row r="157" spans="1:65" s="2" customFormat="1" ht="11.25">
      <c r="A157" s="34"/>
      <c r="B157" s="35"/>
      <c r="C157" s="36"/>
      <c r="D157" s="205" t="s">
        <v>163</v>
      </c>
      <c r="E157" s="36"/>
      <c r="F157" s="206" t="s">
        <v>190</v>
      </c>
      <c r="G157" s="36"/>
      <c r="H157" s="36"/>
      <c r="I157" s="207"/>
      <c r="J157" s="36"/>
      <c r="K157" s="36"/>
      <c r="L157" s="39"/>
      <c r="M157" s="208"/>
      <c r="N157" s="20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163</v>
      </c>
      <c r="AU157" s="17" t="s">
        <v>85</v>
      </c>
    </row>
    <row r="158" spans="1:65" s="13" customFormat="1" ht="11.25">
      <c r="B158" s="210"/>
      <c r="C158" s="211"/>
      <c r="D158" s="205" t="s">
        <v>164</v>
      </c>
      <c r="E158" s="212" t="s">
        <v>1</v>
      </c>
      <c r="F158" s="213" t="s">
        <v>193</v>
      </c>
      <c r="G158" s="211"/>
      <c r="H158" s="214">
        <v>158.4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164</v>
      </c>
      <c r="AU158" s="220" t="s">
        <v>85</v>
      </c>
      <c r="AV158" s="13" t="s">
        <v>85</v>
      </c>
      <c r="AW158" s="13" t="s">
        <v>31</v>
      </c>
      <c r="AX158" s="13" t="s">
        <v>75</v>
      </c>
      <c r="AY158" s="220" t="s">
        <v>154</v>
      </c>
    </row>
    <row r="159" spans="1:65" s="13" customFormat="1" ht="11.25">
      <c r="B159" s="210"/>
      <c r="C159" s="211"/>
      <c r="D159" s="205" t="s">
        <v>164</v>
      </c>
      <c r="E159" s="212" t="s">
        <v>1</v>
      </c>
      <c r="F159" s="213" t="s">
        <v>194</v>
      </c>
      <c r="G159" s="211"/>
      <c r="H159" s="214">
        <v>1549.08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164</v>
      </c>
      <c r="AU159" s="220" t="s">
        <v>85</v>
      </c>
      <c r="AV159" s="13" t="s">
        <v>85</v>
      </c>
      <c r="AW159" s="13" t="s">
        <v>31</v>
      </c>
      <c r="AX159" s="13" t="s">
        <v>75</v>
      </c>
      <c r="AY159" s="220" t="s">
        <v>154</v>
      </c>
    </row>
    <row r="160" spans="1:65" s="13" customFormat="1" ht="11.25">
      <c r="B160" s="210"/>
      <c r="C160" s="211"/>
      <c r="D160" s="205" t="s">
        <v>164</v>
      </c>
      <c r="E160" s="212" t="s">
        <v>1</v>
      </c>
      <c r="F160" s="213" t="s">
        <v>195</v>
      </c>
      <c r="G160" s="211"/>
      <c r="H160" s="214">
        <v>1038.96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164</v>
      </c>
      <c r="AU160" s="220" t="s">
        <v>85</v>
      </c>
      <c r="AV160" s="13" t="s">
        <v>85</v>
      </c>
      <c r="AW160" s="13" t="s">
        <v>31</v>
      </c>
      <c r="AX160" s="13" t="s">
        <v>75</v>
      </c>
      <c r="AY160" s="220" t="s">
        <v>154</v>
      </c>
    </row>
    <row r="161" spans="1:65" s="13" customFormat="1" ht="11.25">
      <c r="B161" s="210"/>
      <c r="C161" s="211"/>
      <c r="D161" s="205" t="s">
        <v>164</v>
      </c>
      <c r="E161" s="212" t="s">
        <v>1</v>
      </c>
      <c r="F161" s="213" t="s">
        <v>196</v>
      </c>
      <c r="G161" s="211"/>
      <c r="H161" s="214">
        <v>950.4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164</v>
      </c>
      <c r="AU161" s="220" t="s">
        <v>85</v>
      </c>
      <c r="AV161" s="13" t="s">
        <v>85</v>
      </c>
      <c r="AW161" s="13" t="s">
        <v>31</v>
      </c>
      <c r="AX161" s="13" t="s">
        <v>75</v>
      </c>
      <c r="AY161" s="220" t="s">
        <v>154</v>
      </c>
    </row>
    <row r="162" spans="1:65" s="13" customFormat="1" ht="11.25">
      <c r="B162" s="210"/>
      <c r="C162" s="211"/>
      <c r="D162" s="205" t="s">
        <v>164</v>
      </c>
      <c r="E162" s="212" t="s">
        <v>1</v>
      </c>
      <c r="F162" s="213" t="s">
        <v>197</v>
      </c>
      <c r="G162" s="211"/>
      <c r="H162" s="214">
        <v>1801.8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164</v>
      </c>
      <c r="AU162" s="220" t="s">
        <v>85</v>
      </c>
      <c r="AV162" s="13" t="s">
        <v>85</v>
      </c>
      <c r="AW162" s="13" t="s">
        <v>31</v>
      </c>
      <c r="AX162" s="13" t="s">
        <v>75</v>
      </c>
      <c r="AY162" s="220" t="s">
        <v>154</v>
      </c>
    </row>
    <row r="163" spans="1:65" s="13" customFormat="1" ht="11.25">
      <c r="B163" s="210"/>
      <c r="C163" s="211"/>
      <c r="D163" s="205" t="s">
        <v>164</v>
      </c>
      <c r="E163" s="212" t="s">
        <v>1</v>
      </c>
      <c r="F163" s="213" t="s">
        <v>198</v>
      </c>
      <c r="G163" s="211"/>
      <c r="H163" s="214">
        <v>138.6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164</v>
      </c>
      <c r="AU163" s="220" t="s">
        <v>85</v>
      </c>
      <c r="AV163" s="13" t="s">
        <v>85</v>
      </c>
      <c r="AW163" s="13" t="s">
        <v>31</v>
      </c>
      <c r="AX163" s="13" t="s">
        <v>75</v>
      </c>
      <c r="AY163" s="220" t="s">
        <v>154</v>
      </c>
    </row>
    <row r="164" spans="1:65" s="13" customFormat="1" ht="11.25">
      <c r="B164" s="210"/>
      <c r="C164" s="211"/>
      <c r="D164" s="205" t="s">
        <v>164</v>
      </c>
      <c r="E164" s="212" t="s">
        <v>1</v>
      </c>
      <c r="F164" s="213" t="s">
        <v>199</v>
      </c>
      <c r="G164" s="211"/>
      <c r="H164" s="214">
        <v>912.6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164</v>
      </c>
      <c r="AU164" s="220" t="s">
        <v>85</v>
      </c>
      <c r="AV164" s="13" t="s">
        <v>85</v>
      </c>
      <c r="AW164" s="13" t="s">
        <v>31</v>
      </c>
      <c r="AX164" s="13" t="s">
        <v>75</v>
      </c>
      <c r="AY164" s="220" t="s">
        <v>154</v>
      </c>
    </row>
    <row r="165" spans="1:65" s="13" customFormat="1" ht="11.25">
      <c r="B165" s="210"/>
      <c r="C165" s="211"/>
      <c r="D165" s="205" t="s">
        <v>164</v>
      </c>
      <c r="E165" s="212" t="s">
        <v>1</v>
      </c>
      <c r="F165" s="213" t="s">
        <v>200</v>
      </c>
      <c r="G165" s="211"/>
      <c r="H165" s="214">
        <v>99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85</v>
      </c>
      <c r="AV165" s="13" t="s">
        <v>85</v>
      </c>
      <c r="AW165" s="13" t="s">
        <v>31</v>
      </c>
      <c r="AX165" s="13" t="s">
        <v>75</v>
      </c>
      <c r="AY165" s="220" t="s">
        <v>154</v>
      </c>
    </row>
    <row r="166" spans="1:65" s="13" customFormat="1" ht="11.25">
      <c r="B166" s="210"/>
      <c r="C166" s="211"/>
      <c r="D166" s="205" t="s">
        <v>164</v>
      </c>
      <c r="E166" s="212" t="s">
        <v>1</v>
      </c>
      <c r="F166" s="213" t="s">
        <v>201</v>
      </c>
      <c r="G166" s="211"/>
      <c r="H166" s="214">
        <v>2644.2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164</v>
      </c>
      <c r="AU166" s="220" t="s">
        <v>85</v>
      </c>
      <c r="AV166" s="13" t="s">
        <v>85</v>
      </c>
      <c r="AW166" s="13" t="s">
        <v>31</v>
      </c>
      <c r="AX166" s="13" t="s">
        <v>75</v>
      </c>
      <c r="AY166" s="220" t="s">
        <v>154</v>
      </c>
    </row>
    <row r="167" spans="1:65" s="15" customFormat="1" ht="11.25">
      <c r="B167" s="231"/>
      <c r="C167" s="232"/>
      <c r="D167" s="205" t="s">
        <v>164</v>
      </c>
      <c r="E167" s="233" t="s">
        <v>1</v>
      </c>
      <c r="F167" s="234" t="s">
        <v>171</v>
      </c>
      <c r="G167" s="232"/>
      <c r="H167" s="235">
        <v>9293.0400000000009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164</v>
      </c>
      <c r="AU167" s="241" t="s">
        <v>85</v>
      </c>
      <c r="AV167" s="15" t="s">
        <v>162</v>
      </c>
      <c r="AW167" s="15" t="s">
        <v>31</v>
      </c>
      <c r="AX167" s="15" t="s">
        <v>83</v>
      </c>
      <c r="AY167" s="241" t="s">
        <v>154</v>
      </c>
    </row>
    <row r="168" spans="1:65" s="2" customFormat="1" ht="21.75" customHeight="1">
      <c r="A168" s="34"/>
      <c r="B168" s="35"/>
      <c r="C168" s="191" t="s">
        <v>181</v>
      </c>
      <c r="D168" s="191" t="s">
        <v>156</v>
      </c>
      <c r="E168" s="192" t="s">
        <v>202</v>
      </c>
      <c r="F168" s="193" t="s">
        <v>203</v>
      </c>
      <c r="G168" s="194" t="s">
        <v>159</v>
      </c>
      <c r="H168" s="195">
        <v>42</v>
      </c>
      <c r="I168" s="196"/>
      <c r="J168" s="197">
        <f>ROUND(I168*H168,2)</f>
        <v>0</v>
      </c>
      <c r="K168" s="193" t="s">
        <v>160</v>
      </c>
      <c r="L168" s="198"/>
      <c r="M168" s="199" t="s">
        <v>1</v>
      </c>
      <c r="N168" s="200" t="s">
        <v>40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161</v>
      </c>
      <c r="AT168" s="203" t="s">
        <v>156</v>
      </c>
      <c r="AU168" s="203" t="s">
        <v>85</v>
      </c>
      <c r="AY168" s="17" t="s">
        <v>154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83</v>
      </c>
      <c r="BK168" s="204">
        <f>ROUND(I168*H168,2)</f>
        <v>0</v>
      </c>
      <c r="BL168" s="17" t="s">
        <v>162</v>
      </c>
      <c r="BM168" s="203" t="s">
        <v>175</v>
      </c>
    </row>
    <row r="169" spans="1:65" s="2" customFormat="1" ht="11.25">
      <c r="A169" s="34"/>
      <c r="B169" s="35"/>
      <c r="C169" s="36"/>
      <c r="D169" s="205" t="s">
        <v>163</v>
      </c>
      <c r="E169" s="36"/>
      <c r="F169" s="206" t="s">
        <v>203</v>
      </c>
      <c r="G169" s="36"/>
      <c r="H169" s="36"/>
      <c r="I169" s="207"/>
      <c r="J169" s="36"/>
      <c r="K169" s="36"/>
      <c r="L169" s="39"/>
      <c r="M169" s="208"/>
      <c r="N169" s="20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163</v>
      </c>
      <c r="AU169" s="17" t="s">
        <v>85</v>
      </c>
    </row>
    <row r="170" spans="1:65" s="14" customFormat="1" ht="11.25">
      <c r="B170" s="221"/>
      <c r="C170" s="222"/>
      <c r="D170" s="205" t="s">
        <v>164</v>
      </c>
      <c r="E170" s="223" t="s">
        <v>1</v>
      </c>
      <c r="F170" s="224" t="s">
        <v>204</v>
      </c>
      <c r="G170" s="222"/>
      <c r="H170" s="223" t="s">
        <v>1</v>
      </c>
      <c r="I170" s="225"/>
      <c r="J170" s="222"/>
      <c r="K170" s="222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164</v>
      </c>
      <c r="AU170" s="230" t="s">
        <v>85</v>
      </c>
      <c r="AV170" s="14" t="s">
        <v>83</v>
      </c>
      <c r="AW170" s="14" t="s">
        <v>31</v>
      </c>
      <c r="AX170" s="14" t="s">
        <v>75</v>
      </c>
      <c r="AY170" s="230" t="s">
        <v>154</v>
      </c>
    </row>
    <row r="171" spans="1:65" s="13" customFormat="1" ht="11.25">
      <c r="B171" s="210"/>
      <c r="C171" s="211"/>
      <c r="D171" s="205" t="s">
        <v>164</v>
      </c>
      <c r="E171" s="212" t="s">
        <v>1</v>
      </c>
      <c r="F171" s="213" t="s">
        <v>205</v>
      </c>
      <c r="G171" s="211"/>
      <c r="H171" s="214">
        <v>42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164</v>
      </c>
      <c r="AU171" s="220" t="s">
        <v>85</v>
      </c>
      <c r="AV171" s="13" t="s">
        <v>85</v>
      </c>
      <c r="AW171" s="13" t="s">
        <v>31</v>
      </c>
      <c r="AX171" s="13" t="s">
        <v>75</v>
      </c>
      <c r="AY171" s="220" t="s">
        <v>154</v>
      </c>
    </row>
    <row r="172" spans="1:65" s="15" customFormat="1" ht="11.25">
      <c r="B172" s="231"/>
      <c r="C172" s="232"/>
      <c r="D172" s="205" t="s">
        <v>164</v>
      </c>
      <c r="E172" s="233" t="s">
        <v>1</v>
      </c>
      <c r="F172" s="234" t="s">
        <v>171</v>
      </c>
      <c r="G172" s="232"/>
      <c r="H172" s="235">
        <v>42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164</v>
      </c>
      <c r="AU172" s="241" t="s">
        <v>85</v>
      </c>
      <c r="AV172" s="15" t="s">
        <v>162</v>
      </c>
      <c r="AW172" s="15" t="s">
        <v>31</v>
      </c>
      <c r="AX172" s="15" t="s">
        <v>83</v>
      </c>
      <c r="AY172" s="241" t="s">
        <v>154</v>
      </c>
    </row>
    <row r="173" spans="1:65" s="2" customFormat="1" ht="16.5" customHeight="1">
      <c r="A173" s="34"/>
      <c r="B173" s="35"/>
      <c r="C173" s="191" t="s">
        <v>206</v>
      </c>
      <c r="D173" s="191" t="s">
        <v>156</v>
      </c>
      <c r="E173" s="192" t="s">
        <v>207</v>
      </c>
      <c r="F173" s="193" t="s">
        <v>208</v>
      </c>
      <c r="G173" s="194" t="s">
        <v>159</v>
      </c>
      <c r="H173" s="195">
        <v>59</v>
      </c>
      <c r="I173" s="196"/>
      <c r="J173" s="197">
        <f>ROUND(I173*H173,2)</f>
        <v>0</v>
      </c>
      <c r="K173" s="193" t="s">
        <v>1</v>
      </c>
      <c r="L173" s="198"/>
      <c r="M173" s="199" t="s">
        <v>1</v>
      </c>
      <c r="N173" s="200" t="s">
        <v>40</v>
      </c>
      <c r="O173" s="7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161</v>
      </c>
      <c r="AT173" s="203" t="s">
        <v>156</v>
      </c>
      <c r="AU173" s="203" t="s">
        <v>85</v>
      </c>
      <c r="AY173" s="17" t="s">
        <v>154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83</v>
      </c>
      <c r="BK173" s="204">
        <f>ROUND(I173*H173,2)</f>
        <v>0</v>
      </c>
      <c r="BL173" s="17" t="s">
        <v>162</v>
      </c>
      <c r="BM173" s="203" t="s">
        <v>209</v>
      </c>
    </row>
    <row r="174" spans="1:65" s="2" customFormat="1" ht="11.25">
      <c r="A174" s="34"/>
      <c r="B174" s="35"/>
      <c r="C174" s="36"/>
      <c r="D174" s="205" t="s">
        <v>163</v>
      </c>
      <c r="E174" s="36"/>
      <c r="F174" s="206" t="s">
        <v>210</v>
      </c>
      <c r="G174" s="36"/>
      <c r="H174" s="36"/>
      <c r="I174" s="207"/>
      <c r="J174" s="36"/>
      <c r="K174" s="36"/>
      <c r="L174" s="39"/>
      <c r="M174" s="208"/>
      <c r="N174" s="209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163</v>
      </c>
      <c r="AU174" s="17" t="s">
        <v>85</v>
      </c>
    </row>
    <row r="175" spans="1:65" s="14" customFormat="1" ht="11.25">
      <c r="B175" s="221"/>
      <c r="C175" s="222"/>
      <c r="D175" s="205" t="s">
        <v>164</v>
      </c>
      <c r="E175" s="223" t="s">
        <v>1</v>
      </c>
      <c r="F175" s="224" t="s">
        <v>211</v>
      </c>
      <c r="G175" s="222"/>
      <c r="H175" s="223" t="s">
        <v>1</v>
      </c>
      <c r="I175" s="225"/>
      <c r="J175" s="222"/>
      <c r="K175" s="222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164</v>
      </c>
      <c r="AU175" s="230" t="s">
        <v>85</v>
      </c>
      <c r="AV175" s="14" t="s">
        <v>83</v>
      </c>
      <c r="AW175" s="14" t="s">
        <v>31</v>
      </c>
      <c r="AX175" s="14" t="s">
        <v>75</v>
      </c>
      <c r="AY175" s="230" t="s">
        <v>154</v>
      </c>
    </row>
    <row r="176" spans="1:65" s="13" customFormat="1" ht="11.25">
      <c r="B176" s="210"/>
      <c r="C176" s="211"/>
      <c r="D176" s="205" t="s">
        <v>164</v>
      </c>
      <c r="E176" s="212" t="s">
        <v>1</v>
      </c>
      <c r="F176" s="213" t="s">
        <v>212</v>
      </c>
      <c r="G176" s="211"/>
      <c r="H176" s="214">
        <v>26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164</v>
      </c>
      <c r="AU176" s="220" t="s">
        <v>85</v>
      </c>
      <c r="AV176" s="13" t="s">
        <v>85</v>
      </c>
      <c r="AW176" s="13" t="s">
        <v>31</v>
      </c>
      <c r="AX176" s="13" t="s">
        <v>75</v>
      </c>
      <c r="AY176" s="220" t="s">
        <v>154</v>
      </c>
    </row>
    <row r="177" spans="1:65" s="13" customFormat="1" ht="11.25">
      <c r="B177" s="210"/>
      <c r="C177" s="211"/>
      <c r="D177" s="205" t="s">
        <v>164</v>
      </c>
      <c r="E177" s="212" t="s">
        <v>1</v>
      </c>
      <c r="F177" s="213" t="s">
        <v>213</v>
      </c>
      <c r="G177" s="211"/>
      <c r="H177" s="214">
        <v>6.6669999999999998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164</v>
      </c>
      <c r="AU177" s="220" t="s">
        <v>85</v>
      </c>
      <c r="AV177" s="13" t="s">
        <v>85</v>
      </c>
      <c r="AW177" s="13" t="s">
        <v>31</v>
      </c>
      <c r="AX177" s="13" t="s">
        <v>75</v>
      </c>
      <c r="AY177" s="220" t="s">
        <v>154</v>
      </c>
    </row>
    <row r="178" spans="1:65" s="13" customFormat="1" ht="11.25">
      <c r="B178" s="210"/>
      <c r="C178" s="211"/>
      <c r="D178" s="205" t="s">
        <v>164</v>
      </c>
      <c r="E178" s="212" t="s">
        <v>1</v>
      </c>
      <c r="F178" s="213" t="s">
        <v>214</v>
      </c>
      <c r="G178" s="211"/>
      <c r="H178" s="214">
        <v>26.332999999999998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164</v>
      </c>
      <c r="AU178" s="220" t="s">
        <v>85</v>
      </c>
      <c r="AV178" s="13" t="s">
        <v>85</v>
      </c>
      <c r="AW178" s="13" t="s">
        <v>31</v>
      </c>
      <c r="AX178" s="13" t="s">
        <v>75</v>
      </c>
      <c r="AY178" s="220" t="s">
        <v>154</v>
      </c>
    </row>
    <row r="179" spans="1:65" s="15" customFormat="1" ht="11.25">
      <c r="B179" s="231"/>
      <c r="C179" s="232"/>
      <c r="D179" s="205" t="s">
        <v>164</v>
      </c>
      <c r="E179" s="233" t="s">
        <v>1</v>
      </c>
      <c r="F179" s="234" t="s">
        <v>171</v>
      </c>
      <c r="G179" s="232"/>
      <c r="H179" s="235">
        <v>59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164</v>
      </c>
      <c r="AU179" s="241" t="s">
        <v>85</v>
      </c>
      <c r="AV179" s="15" t="s">
        <v>162</v>
      </c>
      <c r="AW179" s="15" t="s">
        <v>31</v>
      </c>
      <c r="AX179" s="15" t="s">
        <v>83</v>
      </c>
      <c r="AY179" s="241" t="s">
        <v>154</v>
      </c>
    </row>
    <row r="180" spans="1:65" s="2" customFormat="1" ht="21.75" customHeight="1">
      <c r="A180" s="34"/>
      <c r="B180" s="35"/>
      <c r="C180" s="191" t="s">
        <v>161</v>
      </c>
      <c r="D180" s="191" t="s">
        <v>156</v>
      </c>
      <c r="E180" s="192" t="s">
        <v>215</v>
      </c>
      <c r="F180" s="193" t="s">
        <v>216</v>
      </c>
      <c r="G180" s="194" t="s">
        <v>217</v>
      </c>
      <c r="H180" s="195">
        <v>17.7</v>
      </c>
      <c r="I180" s="196"/>
      <c r="J180" s="197">
        <f>ROUND(I180*H180,2)</f>
        <v>0</v>
      </c>
      <c r="K180" s="193" t="s">
        <v>160</v>
      </c>
      <c r="L180" s="198"/>
      <c r="M180" s="199" t="s">
        <v>1</v>
      </c>
      <c r="N180" s="200" t="s">
        <v>40</v>
      </c>
      <c r="O180" s="7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161</v>
      </c>
      <c r="AT180" s="203" t="s">
        <v>156</v>
      </c>
      <c r="AU180" s="203" t="s">
        <v>85</v>
      </c>
      <c r="AY180" s="17" t="s">
        <v>154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83</v>
      </c>
      <c r="BK180" s="204">
        <f>ROUND(I180*H180,2)</f>
        <v>0</v>
      </c>
      <c r="BL180" s="17" t="s">
        <v>162</v>
      </c>
      <c r="BM180" s="203" t="s">
        <v>218</v>
      </c>
    </row>
    <row r="181" spans="1:65" s="2" customFormat="1" ht="11.25">
      <c r="A181" s="34"/>
      <c r="B181" s="35"/>
      <c r="C181" s="36"/>
      <c r="D181" s="205" t="s">
        <v>163</v>
      </c>
      <c r="E181" s="36"/>
      <c r="F181" s="206" t="s">
        <v>216</v>
      </c>
      <c r="G181" s="36"/>
      <c r="H181" s="36"/>
      <c r="I181" s="207"/>
      <c r="J181" s="36"/>
      <c r="K181" s="36"/>
      <c r="L181" s="39"/>
      <c r="M181" s="208"/>
      <c r="N181" s="209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163</v>
      </c>
      <c r="AU181" s="17" t="s">
        <v>85</v>
      </c>
    </row>
    <row r="182" spans="1:65" s="14" customFormat="1" ht="11.25">
      <c r="B182" s="221"/>
      <c r="C182" s="222"/>
      <c r="D182" s="205" t="s">
        <v>164</v>
      </c>
      <c r="E182" s="223" t="s">
        <v>1</v>
      </c>
      <c r="F182" s="224" t="s">
        <v>219</v>
      </c>
      <c r="G182" s="222"/>
      <c r="H182" s="223" t="s">
        <v>1</v>
      </c>
      <c r="I182" s="225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164</v>
      </c>
      <c r="AU182" s="230" t="s">
        <v>85</v>
      </c>
      <c r="AV182" s="14" t="s">
        <v>83</v>
      </c>
      <c r="AW182" s="14" t="s">
        <v>31</v>
      </c>
      <c r="AX182" s="14" t="s">
        <v>75</v>
      </c>
      <c r="AY182" s="230" t="s">
        <v>154</v>
      </c>
    </row>
    <row r="183" spans="1:65" s="13" customFormat="1" ht="11.25">
      <c r="B183" s="210"/>
      <c r="C183" s="211"/>
      <c r="D183" s="205" t="s">
        <v>164</v>
      </c>
      <c r="E183" s="212" t="s">
        <v>1</v>
      </c>
      <c r="F183" s="213" t="s">
        <v>220</v>
      </c>
      <c r="G183" s="211"/>
      <c r="H183" s="214">
        <v>17.7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164</v>
      </c>
      <c r="AU183" s="220" t="s">
        <v>85</v>
      </c>
      <c r="AV183" s="13" t="s">
        <v>85</v>
      </c>
      <c r="AW183" s="13" t="s">
        <v>31</v>
      </c>
      <c r="AX183" s="13" t="s">
        <v>75</v>
      </c>
      <c r="AY183" s="220" t="s">
        <v>154</v>
      </c>
    </row>
    <row r="184" spans="1:65" s="15" customFormat="1" ht="11.25">
      <c r="B184" s="231"/>
      <c r="C184" s="232"/>
      <c r="D184" s="205" t="s">
        <v>164</v>
      </c>
      <c r="E184" s="233" t="s">
        <v>1</v>
      </c>
      <c r="F184" s="234" t="s">
        <v>171</v>
      </c>
      <c r="G184" s="232"/>
      <c r="H184" s="235">
        <v>17.7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164</v>
      </c>
      <c r="AU184" s="241" t="s">
        <v>85</v>
      </c>
      <c r="AV184" s="15" t="s">
        <v>162</v>
      </c>
      <c r="AW184" s="15" t="s">
        <v>31</v>
      </c>
      <c r="AX184" s="15" t="s">
        <v>83</v>
      </c>
      <c r="AY184" s="241" t="s">
        <v>154</v>
      </c>
    </row>
    <row r="185" spans="1:65" s="2" customFormat="1" ht="24.2" customHeight="1">
      <c r="A185" s="34"/>
      <c r="B185" s="35"/>
      <c r="C185" s="191" t="s">
        <v>177</v>
      </c>
      <c r="D185" s="191" t="s">
        <v>156</v>
      </c>
      <c r="E185" s="192" t="s">
        <v>221</v>
      </c>
      <c r="F185" s="193" t="s">
        <v>222</v>
      </c>
      <c r="G185" s="194" t="s">
        <v>159</v>
      </c>
      <c r="H185" s="195">
        <v>256</v>
      </c>
      <c r="I185" s="196"/>
      <c r="J185" s="197">
        <f>ROUND(I185*H185,2)</f>
        <v>0</v>
      </c>
      <c r="K185" s="193" t="s">
        <v>160</v>
      </c>
      <c r="L185" s="198"/>
      <c r="M185" s="199" t="s">
        <v>1</v>
      </c>
      <c r="N185" s="200" t="s">
        <v>40</v>
      </c>
      <c r="O185" s="71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161</v>
      </c>
      <c r="AT185" s="203" t="s">
        <v>156</v>
      </c>
      <c r="AU185" s="203" t="s">
        <v>85</v>
      </c>
      <c r="AY185" s="17" t="s">
        <v>154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83</v>
      </c>
      <c r="BK185" s="204">
        <f>ROUND(I185*H185,2)</f>
        <v>0</v>
      </c>
      <c r="BL185" s="17" t="s">
        <v>162</v>
      </c>
      <c r="BM185" s="203" t="s">
        <v>223</v>
      </c>
    </row>
    <row r="186" spans="1:65" s="2" customFormat="1" ht="11.25">
      <c r="A186" s="34"/>
      <c r="B186" s="35"/>
      <c r="C186" s="36"/>
      <c r="D186" s="205" t="s">
        <v>163</v>
      </c>
      <c r="E186" s="36"/>
      <c r="F186" s="206" t="s">
        <v>222</v>
      </c>
      <c r="G186" s="36"/>
      <c r="H186" s="36"/>
      <c r="I186" s="207"/>
      <c r="J186" s="36"/>
      <c r="K186" s="36"/>
      <c r="L186" s="39"/>
      <c r="M186" s="208"/>
      <c r="N186" s="209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163</v>
      </c>
      <c r="AU186" s="17" t="s">
        <v>85</v>
      </c>
    </row>
    <row r="187" spans="1:65" s="14" customFormat="1" ht="11.25">
      <c r="B187" s="221"/>
      <c r="C187" s="222"/>
      <c r="D187" s="205" t="s">
        <v>164</v>
      </c>
      <c r="E187" s="223" t="s">
        <v>1</v>
      </c>
      <c r="F187" s="224" t="s">
        <v>167</v>
      </c>
      <c r="G187" s="222"/>
      <c r="H187" s="223" t="s">
        <v>1</v>
      </c>
      <c r="I187" s="225"/>
      <c r="J187" s="222"/>
      <c r="K187" s="222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164</v>
      </c>
      <c r="AU187" s="230" t="s">
        <v>85</v>
      </c>
      <c r="AV187" s="14" t="s">
        <v>83</v>
      </c>
      <c r="AW187" s="14" t="s">
        <v>31</v>
      </c>
      <c r="AX187" s="14" t="s">
        <v>75</v>
      </c>
      <c r="AY187" s="230" t="s">
        <v>154</v>
      </c>
    </row>
    <row r="188" spans="1:65" s="13" customFormat="1" ht="11.25">
      <c r="B188" s="210"/>
      <c r="C188" s="211"/>
      <c r="D188" s="205" t="s">
        <v>164</v>
      </c>
      <c r="E188" s="212" t="s">
        <v>1</v>
      </c>
      <c r="F188" s="213" t="s">
        <v>224</v>
      </c>
      <c r="G188" s="211"/>
      <c r="H188" s="214">
        <v>116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164</v>
      </c>
      <c r="AU188" s="220" t="s">
        <v>85</v>
      </c>
      <c r="AV188" s="13" t="s">
        <v>85</v>
      </c>
      <c r="AW188" s="13" t="s">
        <v>31</v>
      </c>
      <c r="AX188" s="13" t="s">
        <v>75</v>
      </c>
      <c r="AY188" s="220" t="s">
        <v>154</v>
      </c>
    </row>
    <row r="189" spans="1:65" s="14" customFormat="1" ht="11.25">
      <c r="B189" s="221"/>
      <c r="C189" s="222"/>
      <c r="D189" s="205" t="s">
        <v>164</v>
      </c>
      <c r="E189" s="223" t="s">
        <v>1</v>
      </c>
      <c r="F189" s="224" t="s">
        <v>169</v>
      </c>
      <c r="G189" s="222"/>
      <c r="H189" s="223" t="s">
        <v>1</v>
      </c>
      <c r="I189" s="225"/>
      <c r="J189" s="222"/>
      <c r="K189" s="222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164</v>
      </c>
      <c r="AU189" s="230" t="s">
        <v>85</v>
      </c>
      <c r="AV189" s="14" t="s">
        <v>83</v>
      </c>
      <c r="AW189" s="14" t="s">
        <v>31</v>
      </c>
      <c r="AX189" s="14" t="s">
        <v>75</v>
      </c>
      <c r="AY189" s="230" t="s">
        <v>154</v>
      </c>
    </row>
    <row r="190" spans="1:65" s="13" customFormat="1" ht="11.25">
      <c r="B190" s="210"/>
      <c r="C190" s="211"/>
      <c r="D190" s="205" t="s">
        <v>164</v>
      </c>
      <c r="E190" s="212" t="s">
        <v>1</v>
      </c>
      <c r="F190" s="213" t="s">
        <v>225</v>
      </c>
      <c r="G190" s="211"/>
      <c r="H190" s="214">
        <v>48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164</v>
      </c>
      <c r="AU190" s="220" t="s">
        <v>85</v>
      </c>
      <c r="AV190" s="13" t="s">
        <v>85</v>
      </c>
      <c r="AW190" s="13" t="s">
        <v>31</v>
      </c>
      <c r="AX190" s="13" t="s">
        <v>75</v>
      </c>
      <c r="AY190" s="220" t="s">
        <v>154</v>
      </c>
    </row>
    <row r="191" spans="1:65" s="14" customFormat="1" ht="11.25">
      <c r="B191" s="221"/>
      <c r="C191" s="222"/>
      <c r="D191" s="205" t="s">
        <v>164</v>
      </c>
      <c r="E191" s="223" t="s">
        <v>1</v>
      </c>
      <c r="F191" s="224" t="s">
        <v>226</v>
      </c>
      <c r="G191" s="222"/>
      <c r="H191" s="223" t="s">
        <v>1</v>
      </c>
      <c r="I191" s="225"/>
      <c r="J191" s="222"/>
      <c r="K191" s="222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164</v>
      </c>
      <c r="AU191" s="230" t="s">
        <v>85</v>
      </c>
      <c r="AV191" s="14" t="s">
        <v>83</v>
      </c>
      <c r="AW191" s="14" t="s">
        <v>31</v>
      </c>
      <c r="AX191" s="14" t="s">
        <v>75</v>
      </c>
      <c r="AY191" s="230" t="s">
        <v>154</v>
      </c>
    </row>
    <row r="192" spans="1:65" s="13" customFormat="1" ht="11.25">
      <c r="B192" s="210"/>
      <c r="C192" s="211"/>
      <c r="D192" s="205" t="s">
        <v>164</v>
      </c>
      <c r="E192" s="212" t="s">
        <v>1</v>
      </c>
      <c r="F192" s="213" t="s">
        <v>227</v>
      </c>
      <c r="G192" s="211"/>
      <c r="H192" s="214">
        <v>56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164</v>
      </c>
      <c r="AU192" s="220" t="s">
        <v>85</v>
      </c>
      <c r="AV192" s="13" t="s">
        <v>85</v>
      </c>
      <c r="AW192" s="13" t="s">
        <v>31</v>
      </c>
      <c r="AX192" s="13" t="s">
        <v>75</v>
      </c>
      <c r="AY192" s="220" t="s">
        <v>154</v>
      </c>
    </row>
    <row r="193" spans="1:65" s="14" customFormat="1" ht="11.25">
      <c r="B193" s="221"/>
      <c r="C193" s="222"/>
      <c r="D193" s="205" t="s">
        <v>164</v>
      </c>
      <c r="E193" s="223" t="s">
        <v>1</v>
      </c>
      <c r="F193" s="224" t="s">
        <v>228</v>
      </c>
      <c r="G193" s="222"/>
      <c r="H193" s="223" t="s">
        <v>1</v>
      </c>
      <c r="I193" s="225"/>
      <c r="J193" s="222"/>
      <c r="K193" s="222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164</v>
      </c>
      <c r="AU193" s="230" t="s">
        <v>85</v>
      </c>
      <c r="AV193" s="14" t="s">
        <v>83</v>
      </c>
      <c r="AW193" s="14" t="s">
        <v>31</v>
      </c>
      <c r="AX193" s="14" t="s">
        <v>75</v>
      </c>
      <c r="AY193" s="230" t="s">
        <v>154</v>
      </c>
    </row>
    <row r="194" spans="1:65" s="13" customFormat="1" ht="11.25">
      <c r="B194" s="210"/>
      <c r="C194" s="211"/>
      <c r="D194" s="205" t="s">
        <v>164</v>
      </c>
      <c r="E194" s="212" t="s">
        <v>1</v>
      </c>
      <c r="F194" s="213" t="s">
        <v>229</v>
      </c>
      <c r="G194" s="211"/>
      <c r="H194" s="214">
        <v>36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164</v>
      </c>
      <c r="AU194" s="220" t="s">
        <v>85</v>
      </c>
      <c r="AV194" s="13" t="s">
        <v>85</v>
      </c>
      <c r="AW194" s="13" t="s">
        <v>31</v>
      </c>
      <c r="AX194" s="13" t="s">
        <v>75</v>
      </c>
      <c r="AY194" s="220" t="s">
        <v>154</v>
      </c>
    </row>
    <row r="195" spans="1:65" s="15" customFormat="1" ht="11.25">
      <c r="B195" s="231"/>
      <c r="C195" s="232"/>
      <c r="D195" s="205" t="s">
        <v>164</v>
      </c>
      <c r="E195" s="233" t="s">
        <v>1</v>
      </c>
      <c r="F195" s="234" t="s">
        <v>171</v>
      </c>
      <c r="G195" s="232"/>
      <c r="H195" s="235">
        <v>256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164</v>
      </c>
      <c r="AU195" s="241" t="s">
        <v>85</v>
      </c>
      <c r="AV195" s="15" t="s">
        <v>162</v>
      </c>
      <c r="AW195" s="15" t="s">
        <v>31</v>
      </c>
      <c r="AX195" s="15" t="s">
        <v>83</v>
      </c>
      <c r="AY195" s="241" t="s">
        <v>154</v>
      </c>
    </row>
    <row r="196" spans="1:65" s="2" customFormat="1" ht="21.75" customHeight="1">
      <c r="A196" s="34"/>
      <c r="B196" s="35"/>
      <c r="C196" s="191" t="s">
        <v>192</v>
      </c>
      <c r="D196" s="191" t="s">
        <v>156</v>
      </c>
      <c r="E196" s="192" t="s">
        <v>230</v>
      </c>
      <c r="F196" s="193" t="s">
        <v>231</v>
      </c>
      <c r="G196" s="194" t="s">
        <v>159</v>
      </c>
      <c r="H196" s="195">
        <v>128</v>
      </c>
      <c r="I196" s="196"/>
      <c r="J196" s="197">
        <f>ROUND(I196*H196,2)</f>
        <v>0</v>
      </c>
      <c r="K196" s="193" t="s">
        <v>160</v>
      </c>
      <c r="L196" s="198"/>
      <c r="M196" s="199" t="s">
        <v>1</v>
      </c>
      <c r="N196" s="200" t="s">
        <v>40</v>
      </c>
      <c r="O196" s="71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161</v>
      </c>
      <c r="AT196" s="203" t="s">
        <v>156</v>
      </c>
      <c r="AU196" s="203" t="s">
        <v>85</v>
      </c>
      <c r="AY196" s="17" t="s">
        <v>154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83</v>
      </c>
      <c r="BK196" s="204">
        <f>ROUND(I196*H196,2)</f>
        <v>0</v>
      </c>
      <c r="BL196" s="17" t="s">
        <v>162</v>
      </c>
      <c r="BM196" s="203" t="s">
        <v>232</v>
      </c>
    </row>
    <row r="197" spans="1:65" s="2" customFormat="1" ht="11.25">
      <c r="A197" s="34"/>
      <c r="B197" s="35"/>
      <c r="C197" s="36"/>
      <c r="D197" s="205" t="s">
        <v>163</v>
      </c>
      <c r="E197" s="36"/>
      <c r="F197" s="206" t="s">
        <v>231</v>
      </c>
      <c r="G197" s="36"/>
      <c r="H197" s="36"/>
      <c r="I197" s="207"/>
      <c r="J197" s="36"/>
      <c r="K197" s="36"/>
      <c r="L197" s="39"/>
      <c r="M197" s="208"/>
      <c r="N197" s="209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163</v>
      </c>
      <c r="AU197" s="17" t="s">
        <v>85</v>
      </c>
    </row>
    <row r="198" spans="1:65" s="14" customFormat="1" ht="11.25">
      <c r="B198" s="221"/>
      <c r="C198" s="222"/>
      <c r="D198" s="205" t="s">
        <v>164</v>
      </c>
      <c r="E198" s="223" t="s">
        <v>1</v>
      </c>
      <c r="F198" s="224" t="s">
        <v>167</v>
      </c>
      <c r="G198" s="222"/>
      <c r="H198" s="223" t="s">
        <v>1</v>
      </c>
      <c r="I198" s="225"/>
      <c r="J198" s="222"/>
      <c r="K198" s="222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164</v>
      </c>
      <c r="AU198" s="230" t="s">
        <v>85</v>
      </c>
      <c r="AV198" s="14" t="s">
        <v>83</v>
      </c>
      <c r="AW198" s="14" t="s">
        <v>31</v>
      </c>
      <c r="AX198" s="14" t="s">
        <v>75</v>
      </c>
      <c r="AY198" s="230" t="s">
        <v>154</v>
      </c>
    </row>
    <row r="199" spans="1:65" s="13" customFormat="1" ht="11.25">
      <c r="B199" s="210"/>
      <c r="C199" s="211"/>
      <c r="D199" s="205" t="s">
        <v>164</v>
      </c>
      <c r="E199" s="212" t="s">
        <v>1</v>
      </c>
      <c r="F199" s="213" t="s">
        <v>233</v>
      </c>
      <c r="G199" s="211"/>
      <c r="H199" s="214">
        <v>58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164</v>
      </c>
      <c r="AU199" s="220" t="s">
        <v>85</v>
      </c>
      <c r="AV199" s="13" t="s">
        <v>85</v>
      </c>
      <c r="AW199" s="13" t="s">
        <v>31</v>
      </c>
      <c r="AX199" s="13" t="s">
        <v>75</v>
      </c>
      <c r="AY199" s="220" t="s">
        <v>154</v>
      </c>
    </row>
    <row r="200" spans="1:65" s="14" customFormat="1" ht="11.25">
      <c r="B200" s="221"/>
      <c r="C200" s="222"/>
      <c r="D200" s="205" t="s">
        <v>164</v>
      </c>
      <c r="E200" s="223" t="s">
        <v>1</v>
      </c>
      <c r="F200" s="224" t="s">
        <v>169</v>
      </c>
      <c r="G200" s="222"/>
      <c r="H200" s="223" t="s">
        <v>1</v>
      </c>
      <c r="I200" s="225"/>
      <c r="J200" s="222"/>
      <c r="K200" s="222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164</v>
      </c>
      <c r="AU200" s="230" t="s">
        <v>85</v>
      </c>
      <c r="AV200" s="14" t="s">
        <v>83</v>
      </c>
      <c r="AW200" s="14" t="s">
        <v>31</v>
      </c>
      <c r="AX200" s="14" t="s">
        <v>75</v>
      </c>
      <c r="AY200" s="230" t="s">
        <v>154</v>
      </c>
    </row>
    <row r="201" spans="1:65" s="13" customFormat="1" ht="11.25">
      <c r="B201" s="210"/>
      <c r="C201" s="211"/>
      <c r="D201" s="205" t="s">
        <v>164</v>
      </c>
      <c r="E201" s="212" t="s">
        <v>1</v>
      </c>
      <c r="F201" s="213" t="s">
        <v>234</v>
      </c>
      <c r="G201" s="211"/>
      <c r="H201" s="214">
        <v>24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164</v>
      </c>
      <c r="AU201" s="220" t="s">
        <v>85</v>
      </c>
      <c r="AV201" s="13" t="s">
        <v>85</v>
      </c>
      <c r="AW201" s="13" t="s">
        <v>31</v>
      </c>
      <c r="AX201" s="13" t="s">
        <v>75</v>
      </c>
      <c r="AY201" s="220" t="s">
        <v>154</v>
      </c>
    </row>
    <row r="202" spans="1:65" s="14" customFormat="1" ht="11.25">
      <c r="B202" s="221"/>
      <c r="C202" s="222"/>
      <c r="D202" s="205" t="s">
        <v>164</v>
      </c>
      <c r="E202" s="223" t="s">
        <v>1</v>
      </c>
      <c r="F202" s="224" t="s">
        <v>226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164</v>
      </c>
      <c r="AU202" s="230" t="s">
        <v>85</v>
      </c>
      <c r="AV202" s="14" t="s">
        <v>83</v>
      </c>
      <c r="AW202" s="14" t="s">
        <v>31</v>
      </c>
      <c r="AX202" s="14" t="s">
        <v>75</v>
      </c>
      <c r="AY202" s="230" t="s">
        <v>154</v>
      </c>
    </row>
    <row r="203" spans="1:65" s="13" customFormat="1" ht="11.25">
      <c r="B203" s="210"/>
      <c r="C203" s="211"/>
      <c r="D203" s="205" t="s">
        <v>164</v>
      </c>
      <c r="E203" s="212" t="s">
        <v>1</v>
      </c>
      <c r="F203" s="213" t="s">
        <v>235</v>
      </c>
      <c r="G203" s="211"/>
      <c r="H203" s="214">
        <v>28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164</v>
      </c>
      <c r="AU203" s="220" t="s">
        <v>85</v>
      </c>
      <c r="AV203" s="13" t="s">
        <v>85</v>
      </c>
      <c r="AW203" s="13" t="s">
        <v>31</v>
      </c>
      <c r="AX203" s="13" t="s">
        <v>75</v>
      </c>
      <c r="AY203" s="220" t="s">
        <v>154</v>
      </c>
    </row>
    <row r="204" spans="1:65" s="14" customFormat="1" ht="11.25">
      <c r="B204" s="221"/>
      <c r="C204" s="222"/>
      <c r="D204" s="205" t="s">
        <v>164</v>
      </c>
      <c r="E204" s="223" t="s">
        <v>1</v>
      </c>
      <c r="F204" s="224" t="s">
        <v>228</v>
      </c>
      <c r="G204" s="222"/>
      <c r="H204" s="223" t="s">
        <v>1</v>
      </c>
      <c r="I204" s="225"/>
      <c r="J204" s="222"/>
      <c r="K204" s="222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164</v>
      </c>
      <c r="AU204" s="230" t="s">
        <v>85</v>
      </c>
      <c r="AV204" s="14" t="s">
        <v>83</v>
      </c>
      <c r="AW204" s="14" t="s">
        <v>31</v>
      </c>
      <c r="AX204" s="14" t="s">
        <v>75</v>
      </c>
      <c r="AY204" s="230" t="s">
        <v>154</v>
      </c>
    </row>
    <row r="205" spans="1:65" s="13" customFormat="1" ht="11.25">
      <c r="B205" s="210"/>
      <c r="C205" s="211"/>
      <c r="D205" s="205" t="s">
        <v>164</v>
      </c>
      <c r="E205" s="212" t="s">
        <v>1</v>
      </c>
      <c r="F205" s="213" t="s">
        <v>236</v>
      </c>
      <c r="G205" s="211"/>
      <c r="H205" s="214">
        <v>18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164</v>
      </c>
      <c r="AU205" s="220" t="s">
        <v>85</v>
      </c>
      <c r="AV205" s="13" t="s">
        <v>85</v>
      </c>
      <c r="AW205" s="13" t="s">
        <v>31</v>
      </c>
      <c r="AX205" s="13" t="s">
        <v>75</v>
      </c>
      <c r="AY205" s="220" t="s">
        <v>154</v>
      </c>
    </row>
    <row r="206" spans="1:65" s="15" customFormat="1" ht="11.25">
      <c r="B206" s="231"/>
      <c r="C206" s="232"/>
      <c r="D206" s="205" t="s">
        <v>164</v>
      </c>
      <c r="E206" s="233" t="s">
        <v>1</v>
      </c>
      <c r="F206" s="234" t="s">
        <v>171</v>
      </c>
      <c r="G206" s="232"/>
      <c r="H206" s="235">
        <v>128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164</v>
      </c>
      <c r="AU206" s="241" t="s">
        <v>85</v>
      </c>
      <c r="AV206" s="15" t="s">
        <v>162</v>
      </c>
      <c r="AW206" s="15" t="s">
        <v>31</v>
      </c>
      <c r="AX206" s="15" t="s">
        <v>83</v>
      </c>
      <c r="AY206" s="241" t="s">
        <v>154</v>
      </c>
    </row>
    <row r="207" spans="1:65" s="12" customFormat="1" ht="22.9" customHeight="1">
      <c r="B207" s="175"/>
      <c r="C207" s="176"/>
      <c r="D207" s="177" t="s">
        <v>74</v>
      </c>
      <c r="E207" s="189" t="s">
        <v>188</v>
      </c>
      <c r="F207" s="189" t="s">
        <v>237</v>
      </c>
      <c r="G207" s="176"/>
      <c r="H207" s="176"/>
      <c r="I207" s="179"/>
      <c r="J207" s="190">
        <f>BK207</f>
        <v>0</v>
      </c>
      <c r="K207" s="176"/>
      <c r="L207" s="181"/>
      <c r="M207" s="182"/>
      <c r="N207" s="183"/>
      <c r="O207" s="183"/>
      <c r="P207" s="184">
        <f>SUM(P208:P362)</f>
        <v>0</v>
      </c>
      <c r="Q207" s="183"/>
      <c r="R207" s="184">
        <f>SUM(R208:R362)</f>
        <v>0</v>
      </c>
      <c r="S207" s="183"/>
      <c r="T207" s="185">
        <f>SUM(T208:T362)</f>
        <v>0</v>
      </c>
      <c r="AR207" s="186" t="s">
        <v>83</v>
      </c>
      <c r="AT207" s="187" t="s">
        <v>74</v>
      </c>
      <c r="AU207" s="187" t="s">
        <v>83</v>
      </c>
      <c r="AY207" s="186" t="s">
        <v>154</v>
      </c>
      <c r="BK207" s="188">
        <f>SUM(BK208:BK362)</f>
        <v>0</v>
      </c>
    </row>
    <row r="208" spans="1:65" s="2" customFormat="1" ht="24.2" customHeight="1">
      <c r="A208" s="34"/>
      <c r="B208" s="35"/>
      <c r="C208" s="242" t="s">
        <v>238</v>
      </c>
      <c r="D208" s="242" t="s">
        <v>239</v>
      </c>
      <c r="E208" s="243" t="s">
        <v>240</v>
      </c>
      <c r="F208" s="244" t="s">
        <v>241</v>
      </c>
      <c r="G208" s="245" t="s">
        <v>159</v>
      </c>
      <c r="H208" s="246">
        <v>24</v>
      </c>
      <c r="I208" s="247"/>
      <c r="J208" s="248">
        <f>ROUND(I208*H208,2)</f>
        <v>0</v>
      </c>
      <c r="K208" s="244" t="s">
        <v>160</v>
      </c>
      <c r="L208" s="39"/>
      <c r="M208" s="249" t="s">
        <v>1</v>
      </c>
      <c r="N208" s="250" t="s">
        <v>40</v>
      </c>
      <c r="O208" s="71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3" t="s">
        <v>162</v>
      </c>
      <c r="AT208" s="203" t="s">
        <v>239</v>
      </c>
      <c r="AU208" s="203" t="s">
        <v>85</v>
      </c>
      <c r="AY208" s="17" t="s">
        <v>154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7" t="s">
        <v>83</v>
      </c>
      <c r="BK208" s="204">
        <f>ROUND(I208*H208,2)</f>
        <v>0</v>
      </c>
      <c r="BL208" s="17" t="s">
        <v>162</v>
      </c>
      <c r="BM208" s="203" t="s">
        <v>242</v>
      </c>
    </row>
    <row r="209" spans="1:65" s="2" customFormat="1" ht="29.25">
      <c r="A209" s="34"/>
      <c r="B209" s="35"/>
      <c r="C209" s="36"/>
      <c r="D209" s="205" t="s">
        <v>163</v>
      </c>
      <c r="E209" s="36"/>
      <c r="F209" s="206" t="s">
        <v>243</v>
      </c>
      <c r="G209" s="36"/>
      <c r="H209" s="36"/>
      <c r="I209" s="207"/>
      <c r="J209" s="36"/>
      <c r="K209" s="36"/>
      <c r="L209" s="39"/>
      <c r="M209" s="208"/>
      <c r="N209" s="209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163</v>
      </c>
      <c r="AU209" s="17" t="s">
        <v>85</v>
      </c>
    </row>
    <row r="210" spans="1:65" s="13" customFormat="1" ht="11.25">
      <c r="B210" s="210"/>
      <c r="C210" s="211"/>
      <c r="D210" s="205" t="s">
        <v>164</v>
      </c>
      <c r="E210" s="212" t="s">
        <v>1</v>
      </c>
      <c r="F210" s="213" t="s">
        <v>244</v>
      </c>
      <c r="G210" s="211"/>
      <c r="H210" s="214">
        <v>24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164</v>
      </c>
      <c r="AU210" s="220" t="s">
        <v>85</v>
      </c>
      <c r="AV210" s="13" t="s">
        <v>85</v>
      </c>
      <c r="AW210" s="13" t="s">
        <v>31</v>
      </c>
      <c r="AX210" s="13" t="s">
        <v>75</v>
      </c>
      <c r="AY210" s="220" t="s">
        <v>154</v>
      </c>
    </row>
    <row r="211" spans="1:65" s="15" customFormat="1" ht="11.25">
      <c r="B211" s="231"/>
      <c r="C211" s="232"/>
      <c r="D211" s="205" t="s">
        <v>164</v>
      </c>
      <c r="E211" s="233" t="s">
        <v>1</v>
      </c>
      <c r="F211" s="234" t="s">
        <v>171</v>
      </c>
      <c r="G211" s="232"/>
      <c r="H211" s="235">
        <v>24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164</v>
      </c>
      <c r="AU211" s="241" t="s">
        <v>85</v>
      </c>
      <c r="AV211" s="15" t="s">
        <v>162</v>
      </c>
      <c r="AW211" s="15" t="s">
        <v>31</v>
      </c>
      <c r="AX211" s="15" t="s">
        <v>83</v>
      </c>
      <c r="AY211" s="241" t="s">
        <v>154</v>
      </c>
    </row>
    <row r="212" spans="1:65" s="2" customFormat="1" ht="16.5" customHeight="1">
      <c r="A212" s="34"/>
      <c r="B212" s="35"/>
      <c r="C212" s="242" t="s">
        <v>175</v>
      </c>
      <c r="D212" s="242" t="s">
        <v>239</v>
      </c>
      <c r="E212" s="243" t="s">
        <v>245</v>
      </c>
      <c r="F212" s="244" t="s">
        <v>246</v>
      </c>
      <c r="G212" s="245" t="s">
        <v>159</v>
      </c>
      <c r="H212" s="246">
        <v>298</v>
      </c>
      <c r="I212" s="247"/>
      <c r="J212" s="248">
        <f>ROUND(I212*H212,2)</f>
        <v>0</v>
      </c>
      <c r="K212" s="244" t="s">
        <v>160</v>
      </c>
      <c r="L212" s="39"/>
      <c r="M212" s="249" t="s">
        <v>1</v>
      </c>
      <c r="N212" s="250" t="s">
        <v>40</v>
      </c>
      <c r="O212" s="7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3" t="s">
        <v>162</v>
      </c>
      <c r="AT212" s="203" t="s">
        <v>239</v>
      </c>
      <c r="AU212" s="203" t="s">
        <v>85</v>
      </c>
      <c r="AY212" s="17" t="s">
        <v>154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7" t="s">
        <v>83</v>
      </c>
      <c r="BK212" s="204">
        <f>ROUND(I212*H212,2)</f>
        <v>0</v>
      </c>
      <c r="BL212" s="17" t="s">
        <v>162</v>
      </c>
      <c r="BM212" s="203" t="s">
        <v>244</v>
      </c>
    </row>
    <row r="213" spans="1:65" s="2" customFormat="1" ht="29.25">
      <c r="A213" s="34"/>
      <c r="B213" s="35"/>
      <c r="C213" s="36"/>
      <c r="D213" s="205" t="s">
        <v>163</v>
      </c>
      <c r="E213" s="36"/>
      <c r="F213" s="206" t="s">
        <v>247</v>
      </c>
      <c r="G213" s="36"/>
      <c r="H213" s="36"/>
      <c r="I213" s="207"/>
      <c r="J213" s="36"/>
      <c r="K213" s="36"/>
      <c r="L213" s="39"/>
      <c r="M213" s="208"/>
      <c r="N213" s="209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163</v>
      </c>
      <c r="AU213" s="17" t="s">
        <v>85</v>
      </c>
    </row>
    <row r="214" spans="1:65" s="13" customFormat="1" ht="11.25">
      <c r="B214" s="210"/>
      <c r="C214" s="211"/>
      <c r="D214" s="205" t="s">
        <v>164</v>
      </c>
      <c r="E214" s="212" t="s">
        <v>1</v>
      </c>
      <c r="F214" s="213" t="s">
        <v>248</v>
      </c>
      <c r="G214" s="211"/>
      <c r="H214" s="214">
        <v>298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164</v>
      </c>
      <c r="AU214" s="220" t="s">
        <v>85</v>
      </c>
      <c r="AV214" s="13" t="s">
        <v>85</v>
      </c>
      <c r="AW214" s="13" t="s">
        <v>31</v>
      </c>
      <c r="AX214" s="13" t="s">
        <v>75</v>
      </c>
      <c r="AY214" s="220" t="s">
        <v>154</v>
      </c>
    </row>
    <row r="215" spans="1:65" s="15" customFormat="1" ht="11.25">
      <c r="B215" s="231"/>
      <c r="C215" s="232"/>
      <c r="D215" s="205" t="s">
        <v>164</v>
      </c>
      <c r="E215" s="233" t="s">
        <v>1</v>
      </c>
      <c r="F215" s="234" t="s">
        <v>171</v>
      </c>
      <c r="G215" s="232"/>
      <c r="H215" s="235">
        <v>298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164</v>
      </c>
      <c r="AU215" s="241" t="s">
        <v>85</v>
      </c>
      <c r="AV215" s="15" t="s">
        <v>162</v>
      </c>
      <c r="AW215" s="15" t="s">
        <v>31</v>
      </c>
      <c r="AX215" s="15" t="s">
        <v>83</v>
      </c>
      <c r="AY215" s="241" t="s">
        <v>154</v>
      </c>
    </row>
    <row r="216" spans="1:65" s="2" customFormat="1" ht="33" customHeight="1">
      <c r="A216" s="34"/>
      <c r="B216" s="35"/>
      <c r="C216" s="242" t="s">
        <v>249</v>
      </c>
      <c r="D216" s="242" t="s">
        <v>239</v>
      </c>
      <c r="E216" s="243" t="s">
        <v>250</v>
      </c>
      <c r="F216" s="244" t="s">
        <v>251</v>
      </c>
      <c r="G216" s="245" t="s">
        <v>217</v>
      </c>
      <c r="H216" s="246">
        <v>748</v>
      </c>
      <c r="I216" s="247"/>
      <c r="J216" s="248">
        <f>ROUND(I216*H216,2)</f>
        <v>0</v>
      </c>
      <c r="K216" s="244" t="s">
        <v>160</v>
      </c>
      <c r="L216" s="39"/>
      <c r="M216" s="249" t="s">
        <v>1</v>
      </c>
      <c r="N216" s="250" t="s">
        <v>40</v>
      </c>
      <c r="O216" s="71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3" t="s">
        <v>162</v>
      </c>
      <c r="AT216" s="203" t="s">
        <v>239</v>
      </c>
      <c r="AU216" s="203" t="s">
        <v>85</v>
      </c>
      <c r="AY216" s="17" t="s">
        <v>154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7" t="s">
        <v>83</v>
      </c>
      <c r="BK216" s="204">
        <f>ROUND(I216*H216,2)</f>
        <v>0</v>
      </c>
      <c r="BL216" s="17" t="s">
        <v>162</v>
      </c>
      <c r="BM216" s="203" t="s">
        <v>252</v>
      </c>
    </row>
    <row r="217" spans="1:65" s="2" customFormat="1" ht="87.75">
      <c r="A217" s="34"/>
      <c r="B217" s="35"/>
      <c r="C217" s="36"/>
      <c r="D217" s="205" t="s">
        <v>163</v>
      </c>
      <c r="E217" s="36"/>
      <c r="F217" s="206" t="s">
        <v>253</v>
      </c>
      <c r="G217" s="36"/>
      <c r="H217" s="36"/>
      <c r="I217" s="207"/>
      <c r="J217" s="36"/>
      <c r="K217" s="36"/>
      <c r="L217" s="39"/>
      <c r="M217" s="208"/>
      <c r="N217" s="209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163</v>
      </c>
      <c r="AU217" s="17" t="s">
        <v>85</v>
      </c>
    </row>
    <row r="218" spans="1:65" s="13" customFormat="1" ht="11.25">
      <c r="B218" s="210"/>
      <c r="C218" s="211"/>
      <c r="D218" s="205" t="s">
        <v>164</v>
      </c>
      <c r="E218" s="212" t="s">
        <v>1</v>
      </c>
      <c r="F218" s="213" t="s">
        <v>254</v>
      </c>
      <c r="G218" s="211"/>
      <c r="H218" s="214">
        <v>88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164</v>
      </c>
      <c r="AU218" s="220" t="s">
        <v>85</v>
      </c>
      <c r="AV218" s="13" t="s">
        <v>85</v>
      </c>
      <c r="AW218" s="13" t="s">
        <v>31</v>
      </c>
      <c r="AX218" s="13" t="s">
        <v>75</v>
      </c>
      <c r="AY218" s="220" t="s">
        <v>154</v>
      </c>
    </row>
    <row r="219" spans="1:65" s="13" customFormat="1" ht="11.25">
      <c r="B219" s="210"/>
      <c r="C219" s="211"/>
      <c r="D219" s="205" t="s">
        <v>164</v>
      </c>
      <c r="E219" s="212" t="s">
        <v>1</v>
      </c>
      <c r="F219" s="213" t="s">
        <v>255</v>
      </c>
      <c r="G219" s="211"/>
      <c r="H219" s="214">
        <v>528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164</v>
      </c>
      <c r="AU219" s="220" t="s">
        <v>85</v>
      </c>
      <c r="AV219" s="13" t="s">
        <v>85</v>
      </c>
      <c r="AW219" s="13" t="s">
        <v>31</v>
      </c>
      <c r="AX219" s="13" t="s">
        <v>75</v>
      </c>
      <c r="AY219" s="220" t="s">
        <v>154</v>
      </c>
    </row>
    <row r="220" spans="1:65" s="13" customFormat="1" ht="11.25">
      <c r="B220" s="210"/>
      <c r="C220" s="211"/>
      <c r="D220" s="205" t="s">
        <v>164</v>
      </c>
      <c r="E220" s="212" t="s">
        <v>1</v>
      </c>
      <c r="F220" s="213" t="s">
        <v>256</v>
      </c>
      <c r="G220" s="211"/>
      <c r="H220" s="214">
        <v>77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164</v>
      </c>
      <c r="AU220" s="220" t="s">
        <v>85</v>
      </c>
      <c r="AV220" s="13" t="s">
        <v>85</v>
      </c>
      <c r="AW220" s="13" t="s">
        <v>31</v>
      </c>
      <c r="AX220" s="13" t="s">
        <v>75</v>
      </c>
      <c r="AY220" s="220" t="s">
        <v>154</v>
      </c>
    </row>
    <row r="221" spans="1:65" s="13" customFormat="1" ht="11.25">
      <c r="B221" s="210"/>
      <c r="C221" s="211"/>
      <c r="D221" s="205" t="s">
        <v>164</v>
      </c>
      <c r="E221" s="212" t="s">
        <v>1</v>
      </c>
      <c r="F221" s="213" t="s">
        <v>257</v>
      </c>
      <c r="G221" s="211"/>
      <c r="H221" s="214">
        <v>55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164</v>
      </c>
      <c r="AU221" s="220" t="s">
        <v>85</v>
      </c>
      <c r="AV221" s="13" t="s">
        <v>85</v>
      </c>
      <c r="AW221" s="13" t="s">
        <v>31</v>
      </c>
      <c r="AX221" s="13" t="s">
        <v>75</v>
      </c>
      <c r="AY221" s="220" t="s">
        <v>154</v>
      </c>
    </row>
    <row r="222" spans="1:65" s="15" customFormat="1" ht="11.25">
      <c r="B222" s="231"/>
      <c r="C222" s="232"/>
      <c r="D222" s="205" t="s">
        <v>164</v>
      </c>
      <c r="E222" s="233" t="s">
        <v>1</v>
      </c>
      <c r="F222" s="234" t="s">
        <v>171</v>
      </c>
      <c r="G222" s="232"/>
      <c r="H222" s="235">
        <v>748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164</v>
      </c>
      <c r="AU222" s="241" t="s">
        <v>85</v>
      </c>
      <c r="AV222" s="15" t="s">
        <v>162</v>
      </c>
      <c r="AW222" s="15" t="s">
        <v>31</v>
      </c>
      <c r="AX222" s="15" t="s">
        <v>83</v>
      </c>
      <c r="AY222" s="241" t="s">
        <v>154</v>
      </c>
    </row>
    <row r="223" spans="1:65" s="2" customFormat="1" ht="24.2" customHeight="1">
      <c r="A223" s="34"/>
      <c r="B223" s="35"/>
      <c r="C223" s="242" t="s">
        <v>209</v>
      </c>
      <c r="D223" s="242" t="s">
        <v>239</v>
      </c>
      <c r="E223" s="243" t="s">
        <v>258</v>
      </c>
      <c r="F223" s="244" t="s">
        <v>259</v>
      </c>
      <c r="G223" s="245" t="s">
        <v>260</v>
      </c>
      <c r="H223" s="246">
        <v>3.3959999999999999</v>
      </c>
      <c r="I223" s="247"/>
      <c r="J223" s="248">
        <f>ROUND(I223*H223,2)</f>
        <v>0</v>
      </c>
      <c r="K223" s="244" t="s">
        <v>160</v>
      </c>
      <c r="L223" s="39"/>
      <c r="M223" s="249" t="s">
        <v>1</v>
      </c>
      <c r="N223" s="250" t="s">
        <v>40</v>
      </c>
      <c r="O223" s="71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3" t="s">
        <v>162</v>
      </c>
      <c r="AT223" s="203" t="s">
        <v>239</v>
      </c>
      <c r="AU223" s="203" t="s">
        <v>85</v>
      </c>
      <c r="AY223" s="17" t="s">
        <v>154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7" t="s">
        <v>83</v>
      </c>
      <c r="BK223" s="204">
        <f>ROUND(I223*H223,2)</f>
        <v>0</v>
      </c>
      <c r="BL223" s="17" t="s">
        <v>162</v>
      </c>
      <c r="BM223" s="203" t="s">
        <v>261</v>
      </c>
    </row>
    <row r="224" spans="1:65" s="2" customFormat="1" ht="97.5">
      <c r="A224" s="34"/>
      <c r="B224" s="35"/>
      <c r="C224" s="36"/>
      <c r="D224" s="205" t="s">
        <v>163</v>
      </c>
      <c r="E224" s="36"/>
      <c r="F224" s="206" t="s">
        <v>262</v>
      </c>
      <c r="G224" s="36"/>
      <c r="H224" s="36"/>
      <c r="I224" s="207"/>
      <c r="J224" s="36"/>
      <c r="K224" s="36"/>
      <c r="L224" s="39"/>
      <c r="M224" s="208"/>
      <c r="N224" s="209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163</v>
      </c>
      <c r="AU224" s="17" t="s">
        <v>85</v>
      </c>
    </row>
    <row r="225" spans="1:65" s="13" customFormat="1" ht="11.25">
      <c r="B225" s="210"/>
      <c r="C225" s="211"/>
      <c r="D225" s="205" t="s">
        <v>164</v>
      </c>
      <c r="E225" s="212" t="s">
        <v>1</v>
      </c>
      <c r="F225" s="213" t="s">
        <v>263</v>
      </c>
      <c r="G225" s="211"/>
      <c r="H225" s="214">
        <v>0.66200000000000003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164</v>
      </c>
      <c r="AU225" s="220" t="s">
        <v>85</v>
      </c>
      <c r="AV225" s="13" t="s">
        <v>85</v>
      </c>
      <c r="AW225" s="13" t="s">
        <v>31</v>
      </c>
      <c r="AX225" s="13" t="s">
        <v>75</v>
      </c>
      <c r="AY225" s="220" t="s">
        <v>154</v>
      </c>
    </row>
    <row r="226" spans="1:65" s="13" customFormat="1" ht="11.25">
      <c r="B226" s="210"/>
      <c r="C226" s="211"/>
      <c r="D226" s="205" t="s">
        <v>164</v>
      </c>
      <c r="E226" s="212" t="s">
        <v>1</v>
      </c>
      <c r="F226" s="213" t="s">
        <v>264</v>
      </c>
      <c r="G226" s="211"/>
      <c r="H226" s="214">
        <v>0.44400000000000001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164</v>
      </c>
      <c r="AU226" s="220" t="s">
        <v>85</v>
      </c>
      <c r="AV226" s="13" t="s">
        <v>85</v>
      </c>
      <c r="AW226" s="13" t="s">
        <v>31</v>
      </c>
      <c r="AX226" s="13" t="s">
        <v>75</v>
      </c>
      <c r="AY226" s="220" t="s">
        <v>154</v>
      </c>
    </row>
    <row r="227" spans="1:65" s="13" customFormat="1" ht="11.25">
      <c r="B227" s="210"/>
      <c r="C227" s="211"/>
      <c r="D227" s="205" t="s">
        <v>164</v>
      </c>
      <c r="E227" s="212" t="s">
        <v>1</v>
      </c>
      <c r="F227" s="213" t="s">
        <v>265</v>
      </c>
      <c r="G227" s="211"/>
      <c r="H227" s="214">
        <v>0.77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164</v>
      </c>
      <c r="AU227" s="220" t="s">
        <v>85</v>
      </c>
      <c r="AV227" s="13" t="s">
        <v>85</v>
      </c>
      <c r="AW227" s="13" t="s">
        <v>31</v>
      </c>
      <c r="AX227" s="13" t="s">
        <v>75</v>
      </c>
      <c r="AY227" s="220" t="s">
        <v>154</v>
      </c>
    </row>
    <row r="228" spans="1:65" s="13" customFormat="1" ht="11.25">
      <c r="B228" s="210"/>
      <c r="C228" s="211"/>
      <c r="D228" s="205" t="s">
        <v>164</v>
      </c>
      <c r="E228" s="212" t="s">
        <v>1</v>
      </c>
      <c r="F228" s="213" t="s">
        <v>266</v>
      </c>
      <c r="G228" s="211"/>
      <c r="H228" s="214">
        <v>0.39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164</v>
      </c>
      <c r="AU228" s="220" t="s">
        <v>85</v>
      </c>
      <c r="AV228" s="13" t="s">
        <v>85</v>
      </c>
      <c r="AW228" s="13" t="s">
        <v>31</v>
      </c>
      <c r="AX228" s="13" t="s">
        <v>75</v>
      </c>
      <c r="AY228" s="220" t="s">
        <v>154</v>
      </c>
    </row>
    <row r="229" spans="1:65" s="13" customFormat="1" ht="11.25">
      <c r="B229" s="210"/>
      <c r="C229" s="211"/>
      <c r="D229" s="205" t="s">
        <v>164</v>
      </c>
      <c r="E229" s="212" t="s">
        <v>1</v>
      </c>
      <c r="F229" s="213" t="s">
        <v>267</v>
      </c>
      <c r="G229" s="211"/>
      <c r="H229" s="214">
        <v>1.1299999999999999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164</v>
      </c>
      <c r="AU229" s="220" t="s">
        <v>85</v>
      </c>
      <c r="AV229" s="13" t="s">
        <v>85</v>
      </c>
      <c r="AW229" s="13" t="s">
        <v>31</v>
      </c>
      <c r="AX229" s="13" t="s">
        <v>75</v>
      </c>
      <c r="AY229" s="220" t="s">
        <v>154</v>
      </c>
    </row>
    <row r="230" spans="1:65" s="15" customFormat="1" ht="11.25">
      <c r="B230" s="231"/>
      <c r="C230" s="232"/>
      <c r="D230" s="205" t="s">
        <v>164</v>
      </c>
      <c r="E230" s="233" t="s">
        <v>1</v>
      </c>
      <c r="F230" s="234" t="s">
        <v>171</v>
      </c>
      <c r="G230" s="232"/>
      <c r="H230" s="235">
        <v>3.3959999999999999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164</v>
      </c>
      <c r="AU230" s="241" t="s">
        <v>85</v>
      </c>
      <c r="AV230" s="15" t="s">
        <v>162</v>
      </c>
      <c r="AW230" s="15" t="s">
        <v>31</v>
      </c>
      <c r="AX230" s="15" t="s">
        <v>83</v>
      </c>
      <c r="AY230" s="241" t="s">
        <v>154</v>
      </c>
    </row>
    <row r="231" spans="1:65" s="2" customFormat="1" ht="16.5" customHeight="1">
      <c r="A231" s="34"/>
      <c r="B231" s="35"/>
      <c r="C231" s="242" t="s">
        <v>8</v>
      </c>
      <c r="D231" s="242" t="s">
        <v>239</v>
      </c>
      <c r="E231" s="243" t="s">
        <v>268</v>
      </c>
      <c r="F231" s="244" t="s">
        <v>269</v>
      </c>
      <c r="G231" s="245" t="s">
        <v>217</v>
      </c>
      <c r="H231" s="246">
        <v>5162.8</v>
      </c>
      <c r="I231" s="247"/>
      <c r="J231" s="248">
        <f>ROUND(I231*H231,2)</f>
        <v>0</v>
      </c>
      <c r="K231" s="244" t="s">
        <v>160</v>
      </c>
      <c r="L231" s="39"/>
      <c r="M231" s="249" t="s">
        <v>1</v>
      </c>
      <c r="N231" s="250" t="s">
        <v>40</v>
      </c>
      <c r="O231" s="71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3" t="s">
        <v>162</v>
      </c>
      <c r="AT231" s="203" t="s">
        <v>239</v>
      </c>
      <c r="AU231" s="203" t="s">
        <v>85</v>
      </c>
      <c r="AY231" s="17" t="s">
        <v>154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7" t="s">
        <v>83</v>
      </c>
      <c r="BK231" s="204">
        <f>ROUND(I231*H231,2)</f>
        <v>0</v>
      </c>
      <c r="BL231" s="17" t="s">
        <v>162</v>
      </c>
      <c r="BM231" s="203" t="s">
        <v>270</v>
      </c>
    </row>
    <row r="232" spans="1:65" s="2" customFormat="1" ht="48.75">
      <c r="A232" s="34"/>
      <c r="B232" s="35"/>
      <c r="C232" s="36"/>
      <c r="D232" s="205" t="s">
        <v>163</v>
      </c>
      <c r="E232" s="36"/>
      <c r="F232" s="206" t="s">
        <v>271</v>
      </c>
      <c r="G232" s="36"/>
      <c r="H232" s="36"/>
      <c r="I232" s="207"/>
      <c r="J232" s="36"/>
      <c r="K232" s="36"/>
      <c r="L232" s="39"/>
      <c r="M232" s="208"/>
      <c r="N232" s="209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163</v>
      </c>
      <c r="AU232" s="17" t="s">
        <v>85</v>
      </c>
    </row>
    <row r="233" spans="1:65" s="13" customFormat="1" ht="11.25">
      <c r="B233" s="210"/>
      <c r="C233" s="211"/>
      <c r="D233" s="205" t="s">
        <v>164</v>
      </c>
      <c r="E233" s="212" t="s">
        <v>1</v>
      </c>
      <c r="F233" s="213" t="s">
        <v>254</v>
      </c>
      <c r="G233" s="211"/>
      <c r="H233" s="214">
        <v>88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164</v>
      </c>
      <c r="AU233" s="220" t="s">
        <v>85</v>
      </c>
      <c r="AV233" s="13" t="s">
        <v>85</v>
      </c>
      <c r="AW233" s="13" t="s">
        <v>31</v>
      </c>
      <c r="AX233" s="13" t="s">
        <v>75</v>
      </c>
      <c r="AY233" s="220" t="s">
        <v>154</v>
      </c>
    </row>
    <row r="234" spans="1:65" s="13" customFormat="1" ht="11.25">
      <c r="B234" s="210"/>
      <c r="C234" s="211"/>
      <c r="D234" s="205" t="s">
        <v>164</v>
      </c>
      <c r="E234" s="212" t="s">
        <v>1</v>
      </c>
      <c r="F234" s="213" t="s">
        <v>272</v>
      </c>
      <c r="G234" s="211"/>
      <c r="H234" s="214">
        <v>860.6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164</v>
      </c>
      <c r="AU234" s="220" t="s">
        <v>85</v>
      </c>
      <c r="AV234" s="13" t="s">
        <v>85</v>
      </c>
      <c r="AW234" s="13" t="s">
        <v>31</v>
      </c>
      <c r="AX234" s="13" t="s">
        <v>75</v>
      </c>
      <c r="AY234" s="220" t="s">
        <v>154</v>
      </c>
    </row>
    <row r="235" spans="1:65" s="13" customFormat="1" ht="11.25">
      <c r="B235" s="210"/>
      <c r="C235" s="211"/>
      <c r="D235" s="205" t="s">
        <v>164</v>
      </c>
      <c r="E235" s="212" t="s">
        <v>1</v>
      </c>
      <c r="F235" s="213" t="s">
        <v>273</v>
      </c>
      <c r="G235" s="211"/>
      <c r="H235" s="214">
        <v>577.20000000000005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164</v>
      </c>
      <c r="AU235" s="220" t="s">
        <v>85</v>
      </c>
      <c r="AV235" s="13" t="s">
        <v>85</v>
      </c>
      <c r="AW235" s="13" t="s">
        <v>31</v>
      </c>
      <c r="AX235" s="13" t="s">
        <v>75</v>
      </c>
      <c r="AY235" s="220" t="s">
        <v>154</v>
      </c>
    </row>
    <row r="236" spans="1:65" s="13" customFormat="1" ht="11.25">
      <c r="B236" s="210"/>
      <c r="C236" s="211"/>
      <c r="D236" s="205" t="s">
        <v>164</v>
      </c>
      <c r="E236" s="212" t="s">
        <v>1</v>
      </c>
      <c r="F236" s="213" t="s">
        <v>255</v>
      </c>
      <c r="G236" s="211"/>
      <c r="H236" s="214">
        <v>528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164</v>
      </c>
      <c r="AU236" s="220" t="s">
        <v>85</v>
      </c>
      <c r="AV236" s="13" t="s">
        <v>85</v>
      </c>
      <c r="AW236" s="13" t="s">
        <v>31</v>
      </c>
      <c r="AX236" s="13" t="s">
        <v>75</v>
      </c>
      <c r="AY236" s="220" t="s">
        <v>154</v>
      </c>
    </row>
    <row r="237" spans="1:65" s="13" customFormat="1" ht="11.25">
      <c r="B237" s="210"/>
      <c r="C237" s="211"/>
      <c r="D237" s="205" t="s">
        <v>164</v>
      </c>
      <c r="E237" s="212" t="s">
        <v>1</v>
      </c>
      <c r="F237" s="213" t="s">
        <v>274</v>
      </c>
      <c r="G237" s="211"/>
      <c r="H237" s="214">
        <v>1001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164</v>
      </c>
      <c r="AU237" s="220" t="s">
        <v>85</v>
      </c>
      <c r="AV237" s="13" t="s">
        <v>85</v>
      </c>
      <c r="AW237" s="13" t="s">
        <v>31</v>
      </c>
      <c r="AX237" s="13" t="s">
        <v>75</v>
      </c>
      <c r="AY237" s="220" t="s">
        <v>154</v>
      </c>
    </row>
    <row r="238" spans="1:65" s="13" customFormat="1" ht="11.25">
      <c r="B238" s="210"/>
      <c r="C238" s="211"/>
      <c r="D238" s="205" t="s">
        <v>164</v>
      </c>
      <c r="E238" s="212" t="s">
        <v>1</v>
      </c>
      <c r="F238" s="213" t="s">
        <v>256</v>
      </c>
      <c r="G238" s="211"/>
      <c r="H238" s="214">
        <v>77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164</v>
      </c>
      <c r="AU238" s="220" t="s">
        <v>85</v>
      </c>
      <c r="AV238" s="13" t="s">
        <v>85</v>
      </c>
      <c r="AW238" s="13" t="s">
        <v>31</v>
      </c>
      <c r="AX238" s="13" t="s">
        <v>75</v>
      </c>
      <c r="AY238" s="220" t="s">
        <v>154</v>
      </c>
    </row>
    <row r="239" spans="1:65" s="13" customFormat="1" ht="11.25">
      <c r="B239" s="210"/>
      <c r="C239" s="211"/>
      <c r="D239" s="205" t="s">
        <v>164</v>
      </c>
      <c r="E239" s="212" t="s">
        <v>1</v>
      </c>
      <c r="F239" s="213" t="s">
        <v>275</v>
      </c>
      <c r="G239" s="211"/>
      <c r="H239" s="214">
        <v>507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164</v>
      </c>
      <c r="AU239" s="220" t="s">
        <v>85</v>
      </c>
      <c r="AV239" s="13" t="s">
        <v>85</v>
      </c>
      <c r="AW239" s="13" t="s">
        <v>31</v>
      </c>
      <c r="AX239" s="13" t="s">
        <v>75</v>
      </c>
      <c r="AY239" s="220" t="s">
        <v>154</v>
      </c>
    </row>
    <row r="240" spans="1:65" s="13" customFormat="1" ht="11.25">
      <c r="B240" s="210"/>
      <c r="C240" s="211"/>
      <c r="D240" s="205" t="s">
        <v>164</v>
      </c>
      <c r="E240" s="212" t="s">
        <v>1</v>
      </c>
      <c r="F240" s="213" t="s">
        <v>257</v>
      </c>
      <c r="G240" s="211"/>
      <c r="H240" s="214">
        <v>55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164</v>
      </c>
      <c r="AU240" s="220" t="s">
        <v>85</v>
      </c>
      <c r="AV240" s="13" t="s">
        <v>85</v>
      </c>
      <c r="AW240" s="13" t="s">
        <v>31</v>
      </c>
      <c r="AX240" s="13" t="s">
        <v>75</v>
      </c>
      <c r="AY240" s="220" t="s">
        <v>154</v>
      </c>
    </row>
    <row r="241" spans="1:65" s="13" customFormat="1" ht="11.25">
      <c r="B241" s="210"/>
      <c r="C241" s="211"/>
      <c r="D241" s="205" t="s">
        <v>164</v>
      </c>
      <c r="E241" s="212" t="s">
        <v>1</v>
      </c>
      <c r="F241" s="213" t="s">
        <v>276</v>
      </c>
      <c r="G241" s="211"/>
      <c r="H241" s="214">
        <v>1469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164</v>
      </c>
      <c r="AU241" s="220" t="s">
        <v>85</v>
      </c>
      <c r="AV241" s="13" t="s">
        <v>85</v>
      </c>
      <c r="AW241" s="13" t="s">
        <v>31</v>
      </c>
      <c r="AX241" s="13" t="s">
        <v>75</v>
      </c>
      <c r="AY241" s="220" t="s">
        <v>154</v>
      </c>
    </row>
    <row r="242" spans="1:65" s="15" customFormat="1" ht="11.25">
      <c r="B242" s="231"/>
      <c r="C242" s="232"/>
      <c r="D242" s="205" t="s">
        <v>164</v>
      </c>
      <c r="E242" s="233" t="s">
        <v>1</v>
      </c>
      <c r="F242" s="234" t="s">
        <v>171</v>
      </c>
      <c r="G242" s="232"/>
      <c r="H242" s="235">
        <v>5162.8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164</v>
      </c>
      <c r="AU242" s="241" t="s">
        <v>85</v>
      </c>
      <c r="AV242" s="15" t="s">
        <v>162</v>
      </c>
      <c r="AW242" s="15" t="s">
        <v>31</v>
      </c>
      <c r="AX242" s="15" t="s">
        <v>83</v>
      </c>
      <c r="AY242" s="241" t="s">
        <v>154</v>
      </c>
    </row>
    <row r="243" spans="1:65" s="2" customFormat="1" ht="37.9" customHeight="1">
      <c r="A243" s="34"/>
      <c r="B243" s="35"/>
      <c r="C243" s="242" t="s">
        <v>218</v>
      </c>
      <c r="D243" s="242" t="s">
        <v>239</v>
      </c>
      <c r="E243" s="243" t="s">
        <v>277</v>
      </c>
      <c r="F243" s="244" t="s">
        <v>278</v>
      </c>
      <c r="G243" s="245" t="s">
        <v>159</v>
      </c>
      <c r="H243" s="246">
        <v>6</v>
      </c>
      <c r="I243" s="247"/>
      <c r="J243" s="248">
        <f>ROUND(I243*H243,2)</f>
        <v>0</v>
      </c>
      <c r="K243" s="244" t="s">
        <v>160</v>
      </c>
      <c r="L243" s="39"/>
      <c r="M243" s="249" t="s">
        <v>1</v>
      </c>
      <c r="N243" s="250" t="s">
        <v>40</v>
      </c>
      <c r="O243" s="71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3" t="s">
        <v>162</v>
      </c>
      <c r="AT243" s="203" t="s">
        <v>239</v>
      </c>
      <c r="AU243" s="203" t="s">
        <v>85</v>
      </c>
      <c r="AY243" s="17" t="s">
        <v>154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7" t="s">
        <v>83</v>
      </c>
      <c r="BK243" s="204">
        <f>ROUND(I243*H243,2)</f>
        <v>0</v>
      </c>
      <c r="BL243" s="17" t="s">
        <v>162</v>
      </c>
      <c r="BM243" s="203" t="s">
        <v>279</v>
      </c>
    </row>
    <row r="244" spans="1:65" s="2" customFormat="1" ht="107.25">
      <c r="A244" s="34"/>
      <c r="B244" s="35"/>
      <c r="C244" s="36"/>
      <c r="D244" s="205" t="s">
        <v>163</v>
      </c>
      <c r="E244" s="36"/>
      <c r="F244" s="206" t="s">
        <v>280</v>
      </c>
      <c r="G244" s="36"/>
      <c r="H244" s="36"/>
      <c r="I244" s="207"/>
      <c r="J244" s="36"/>
      <c r="K244" s="36"/>
      <c r="L244" s="39"/>
      <c r="M244" s="208"/>
      <c r="N244" s="209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163</v>
      </c>
      <c r="AU244" s="17" t="s">
        <v>85</v>
      </c>
    </row>
    <row r="245" spans="1:65" s="14" customFormat="1" ht="11.25">
      <c r="B245" s="221"/>
      <c r="C245" s="222"/>
      <c r="D245" s="205" t="s">
        <v>164</v>
      </c>
      <c r="E245" s="223" t="s">
        <v>1</v>
      </c>
      <c r="F245" s="224" t="s">
        <v>167</v>
      </c>
      <c r="G245" s="222"/>
      <c r="H245" s="223" t="s">
        <v>1</v>
      </c>
      <c r="I245" s="225"/>
      <c r="J245" s="222"/>
      <c r="K245" s="222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164</v>
      </c>
      <c r="AU245" s="230" t="s">
        <v>85</v>
      </c>
      <c r="AV245" s="14" t="s">
        <v>83</v>
      </c>
      <c r="AW245" s="14" t="s">
        <v>31</v>
      </c>
      <c r="AX245" s="14" t="s">
        <v>75</v>
      </c>
      <c r="AY245" s="230" t="s">
        <v>154</v>
      </c>
    </row>
    <row r="246" spans="1:65" s="13" customFormat="1" ht="11.25">
      <c r="B246" s="210"/>
      <c r="C246" s="211"/>
      <c r="D246" s="205" t="s">
        <v>164</v>
      </c>
      <c r="E246" s="212" t="s">
        <v>1</v>
      </c>
      <c r="F246" s="213" t="s">
        <v>181</v>
      </c>
      <c r="G246" s="211"/>
      <c r="H246" s="214">
        <v>6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164</v>
      </c>
      <c r="AU246" s="220" t="s">
        <v>85</v>
      </c>
      <c r="AV246" s="13" t="s">
        <v>85</v>
      </c>
      <c r="AW246" s="13" t="s">
        <v>31</v>
      </c>
      <c r="AX246" s="13" t="s">
        <v>75</v>
      </c>
      <c r="AY246" s="220" t="s">
        <v>154</v>
      </c>
    </row>
    <row r="247" spans="1:65" s="15" customFormat="1" ht="11.25">
      <c r="B247" s="231"/>
      <c r="C247" s="232"/>
      <c r="D247" s="205" t="s">
        <v>164</v>
      </c>
      <c r="E247" s="233" t="s">
        <v>1</v>
      </c>
      <c r="F247" s="234" t="s">
        <v>171</v>
      </c>
      <c r="G247" s="232"/>
      <c r="H247" s="235">
        <v>6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164</v>
      </c>
      <c r="AU247" s="241" t="s">
        <v>85</v>
      </c>
      <c r="AV247" s="15" t="s">
        <v>162</v>
      </c>
      <c r="AW247" s="15" t="s">
        <v>31</v>
      </c>
      <c r="AX247" s="15" t="s">
        <v>83</v>
      </c>
      <c r="AY247" s="241" t="s">
        <v>154</v>
      </c>
    </row>
    <row r="248" spans="1:65" s="2" customFormat="1" ht="33" customHeight="1">
      <c r="A248" s="34"/>
      <c r="B248" s="35"/>
      <c r="C248" s="242" t="s">
        <v>281</v>
      </c>
      <c r="D248" s="242" t="s">
        <v>239</v>
      </c>
      <c r="E248" s="243" t="s">
        <v>282</v>
      </c>
      <c r="F248" s="244" t="s">
        <v>283</v>
      </c>
      <c r="G248" s="245" t="s">
        <v>159</v>
      </c>
      <c r="H248" s="246">
        <v>5700</v>
      </c>
      <c r="I248" s="247"/>
      <c r="J248" s="248">
        <f>ROUND(I248*H248,2)</f>
        <v>0</v>
      </c>
      <c r="K248" s="244" t="s">
        <v>160</v>
      </c>
      <c r="L248" s="39"/>
      <c r="M248" s="249" t="s">
        <v>1</v>
      </c>
      <c r="N248" s="250" t="s">
        <v>40</v>
      </c>
      <c r="O248" s="71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3" t="s">
        <v>162</v>
      </c>
      <c r="AT248" s="203" t="s">
        <v>239</v>
      </c>
      <c r="AU248" s="203" t="s">
        <v>85</v>
      </c>
      <c r="AY248" s="17" t="s">
        <v>154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7" t="s">
        <v>83</v>
      </c>
      <c r="BK248" s="204">
        <f>ROUND(I248*H248,2)</f>
        <v>0</v>
      </c>
      <c r="BL248" s="17" t="s">
        <v>162</v>
      </c>
      <c r="BM248" s="203" t="s">
        <v>284</v>
      </c>
    </row>
    <row r="249" spans="1:65" s="2" customFormat="1" ht="78">
      <c r="A249" s="34"/>
      <c r="B249" s="35"/>
      <c r="C249" s="36"/>
      <c r="D249" s="205" t="s">
        <v>163</v>
      </c>
      <c r="E249" s="36"/>
      <c r="F249" s="206" t="s">
        <v>285</v>
      </c>
      <c r="G249" s="36"/>
      <c r="H249" s="36"/>
      <c r="I249" s="207"/>
      <c r="J249" s="36"/>
      <c r="K249" s="36"/>
      <c r="L249" s="39"/>
      <c r="M249" s="208"/>
      <c r="N249" s="209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163</v>
      </c>
      <c r="AU249" s="17" t="s">
        <v>85</v>
      </c>
    </row>
    <row r="250" spans="1:65" s="13" customFormat="1" ht="11.25">
      <c r="B250" s="210"/>
      <c r="C250" s="211"/>
      <c r="D250" s="205" t="s">
        <v>164</v>
      </c>
      <c r="E250" s="212" t="s">
        <v>1</v>
      </c>
      <c r="F250" s="213" t="s">
        <v>286</v>
      </c>
      <c r="G250" s="211"/>
      <c r="H250" s="214">
        <v>1881.6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164</v>
      </c>
      <c r="AU250" s="220" t="s">
        <v>85</v>
      </c>
      <c r="AV250" s="13" t="s">
        <v>85</v>
      </c>
      <c r="AW250" s="13" t="s">
        <v>31</v>
      </c>
      <c r="AX250" s="13" t="s">
        <v>75</v>
      </c>
      <c r="AY250" s="220" t="s">
        <v>154</v>
      </c>
    </row>
    <row r="251" spans="1:65" s="13" customFormat="1" ht="11.25">
      <c r="B251" s="210"/>
      <c r="C251" s="211"/>
      <c r="D251" s="205" t="s">
        <v>164</v>
      </c>
      <c r="E251" s="212" t="s">
        <v>1</v>
      </c>
      <c r="F251" s="213" t="s">
        <v>287</v>
      </c>
      <c r="G251" s="211"/>
      <c r="H251" s="214">
        <v>1293.5999999999999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164</v>
      </c>
      <c r="AU251" s="220" t="s">
        <v>85</v>
      </c>
      <c r="AV251" s="13" t="s">
        <v>85</v>
      </c>
      <c r="AW251" s="13" t="s">
        <v>31</v>
      </c>
      <c r="AX251" s="13" t="s">
        <v>75</v>
      </c>
      <c r="AY251" s="220" t="s">
        <v>154</v>
      </c>
    </row>
    <row r="252" spans="1:65" s="13" customFormat="1" ht="11.25">
      <c r="B252" s="210"/>
      <c r="C252" s="211"/>
      <c r="D252" s="205" t="s">
        <v>164</v>
      </c>
      <c r="E252" s="212" t="s">
        <v>1</v>
      </c>
      <c r="F252" s="213" t="s">
        <v>288</v>
      </c>
      <c r="G252" s="211"/>
      <c r="H252" s="214">
        <v>655.20000000000005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164</v>
      </c>
      <c r="AU252" s="220" t="s">
        <v>85</v>
      </c>
      <c r="AV252" s="13" t="s">
        <v>85</v>
      </c>
      <c r="AW252" s="13" t="s">
        <v>31</v>
      </c>
      <c r="AX252" s="13" t="s">
        <v>75</v>
      </c>
      <c r="AY252" s="220" t="s">
        <v>154</v>
      </c>
    </row>
    <row r="253" spans="1:65" s="13" customFormat="1" ht="11.25">
      <c r="B253" s="210"/>
      <c r="C253" s="211"/>
      <c r="D253" s="205" t="s">
        <v>164</v>
      </c>
      <c r="E253" s="212" t="s">
        <v>1</v>
      </c>
      <c r="F253" s="213" t="s">
        <v>289</v>
      </c>
      <c r="G253" s="211"/>
      <c r="H253" s="214">
        <v>1898.4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164</v>
      </c>
      <c r="AU253" s="220" t="s">
        <v>85</v>
      </c>
      <c r="AV253" s="13" t="s">
        <v>85</v>
      </c>
      <c r="AW253" s="13" t="s">
        <v>31</v>
      </c>
      <c r="AX253" s="13" t="s">
        <v>75</v>
      </c>
      <c r="AY253" s="220" t="s">
        <v>154</v>
      </c>
    </row>
    <row r="254" spans="1:65" s="13" customFormat="1" ht="11.25">
      <c r="B254" s="210"/>
      <c r="C254" s="211"/>
      <c r="D254" s="205" t="s">
        <v>164</v>
      </c>
      <c r="E254" s="212" t="s">
        <v>1</v>
      </c>
      <c r="F254" s="213" t="s">
        <v>290</v>
      </c>
      <c r="G254" s="211"/>
      <c r="H254" s="214">
        <v>0.2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164</v>
      </c>
      <c r="AU254" s="220" t="s">
        <v>85</v>
      </c>
      <c r="AV254" s="13" t="s">
        <v>85</v>
      </c>
      <c r="AW254" s="13" t="s">
        <v>31</v>
      </c>
      <c r="AX254" s="13" t="s">
        <v>75</v>
      </c>
      <c r="AY254" s="220" t="s">
        <v>154</v>
      </c>
    </row>
    <row r="255" spans="1:65" s="14" customFormat="1" ht="11.25">
      <c r="B255" s="221"/>
      <c r="C255" s="222"/>
      <c r="D255" s="205" t="s">
        <v>164</v>
      </c>
      <c r="E255" s="223" t="s">
        <v>1</v>
      </c>
      <c r="F255" s="224" t="s">
        <v>167</v>
      </c>
      <c r="G255" s="222"/>
      <c r="H255" s="223" t="s">
        <v>1</v>
      </c>
      <c r="I255" s="225"/>
      <c r="J255" s="222"/>
      <c r="K255" s="222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164</v>
      </c>
      <c r="AU255" s="230" t="s">
        <v>85</v>
      </c>
      <c r="AV255" s="14" t="s">
        <v>83</v>
      </c>
      <c r="AW255" s="14" t="s">
        <v>31</v>
      </c>
      <c r="AX255" s="14" t="s">
        <v>75</v>
      </c>
      <c r="AY255" s="230" t="s">
        <v>154</v>
      </c>
    </row>
    <row r="256" spans="1:65" s="13" customFormat="1" ht="11.25">
      <c r="B256" s="210"/>
      <c r="C256" s="211"/>
      <c r="D256" s="205" t="s">
        <v>164</v>
      </c>
      <c r="E256" s="212" t="s">
        <v>1</v>
      </c>
      <c r="F256" s="213" t="s">
        <v>168</v>
      </c>
      <c r="G256" s="211"/>
      <c r="H256" s="214">
        <v>-29</v>
      </c>
      <c r="I256" s="215"/>
      <c r="J256" s="211"/>
      <c r="K256" s="211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164</v>
      </c>
      <c r="AU256" s="220" t="s">
        <v>85</v>
      </c>
      <c r="AV256" s="13" t="s">
        <v>85</v>
      </c>
      <c r="AW256" s="13" t="s">
        <v>31</v>
      </c>
      <c r="AX256" s="13" t="s">
        <v>75</v>
      </c>
      <c r="AY256" s="220" t="s">
        <v>154</v>
      </c>
    </row>
    <row r="257" spans="1:65" s="15" customFormat="1" ht="11.25">
      <c r="B257" s="231"/>
      <c r="C257" s="232"/>
      <c r="D257" s="205" t="s">
        <v>164</v>
      </c>
      <c r="E257" s="233" t="s">
        <v>1</v>
      </c>
      <c r="F257" s="234" t="s">
        <v>171</v>
      </c>
      <c r="G257" s="232"/>
      <c r="H257" s="235">
        <v>5699.9999999999991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164</v>
      </c>
      <c r="AU257" s="241" t="s">
        <v>85</v>
      </c>
      <c r="AV257" s="15" t="s">
        <v>162</v>
      </c>
      <c r="AW257" s="15" t="s">
        <v>31</v>
      </c>
      <c r="AX257" s="15" t="s">
        <v>83</v>
      </c>
      <c r="AY257" s="241" t="s">
        <v>154</v>
      </c>
    </row>
    <row r="258" spans="1:65" s="2" customFormat="1" ht="24.2" customHeight="1">
      <c r="A258" s="34"/>
      <c r="B258" s="35"/>
      <c r="C258" s="242" t="s">
        <v>223</v>
      </c>
      <c r="D258" s="242" t="s">
        <v>239</v>
      </c>
      <c r="E258" s="243" t="s">
        <v>291</v>
      </c>
      <c r="F258" s="244" t="s">
        <v>292</v>
      </c>
      <c r="G258" s="245" t="s">
        <v>260</v>
      </c>
      <c r="H258" s="246">
        <v>0.34</v>
      </c>
      <c r="I258" s="247"/>
      <c r="J258" s="248">
        <f>ROUND(I258*H258,2)</f>
        <v>0</v>
      </c>
      <c r="K258" s="244" t="s">
        <v>160</v>
      </c>
      <c r="L258" s="39"/>
      <c r="M258" s="249" t="s">
        <v>1</v>
      </c>
      <c r="N258" s="250" t="s">
        <v>40</v>
      </c>
      <c r="O258" s="71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3" t="s">
        <v>162</v>
      </c>
      <c r="AT258" s="203" t="s">
        <v>239</v>
      </c>
      <c r="AU258" s="203" t="s">
        <v>85</v>
      </c>
      <c r="AY258" s="17" t="s">
        <v>154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7" t="s">
        <v>83</v>
      </c>
      <c r="BK258" s="204">
        <f>ROUND(I258*H258,2)</f>
        <v>0</v>
      </c>
      <c r="BL258" s="17" t="s">
        <v>162</v>
      </c>
      <c r="BM258" s="203" t="s">
        <v>293</v>
      </c>
    </row>
    <row r="259" spans="1:65" s="2" customFormat="1" ht="48.75">
      <c r="A259" s="34"/>
      <c r="B259" s="35"/>
      <c r="C259" s="36"/>
      <c r="D259" s="205" t="s">
        <v>163</v>
      </c>
      <c r="E259" s="36"/>
      <c r="F259" s="206" t="s">
        <v>294</v>
      </c>
      <c r="G259" s="36"/>
      <c r="H259" s="36"/>
      <c r="I259" s="207"/>
      <c r="J259" s="36"/>
      <c r="K259" s="36"/>
      <c r="L259" s="39"/>
      <c r="M259" s="208"/>
      <c r="N259" s="209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163</v>
      </c>
      <c r="AU259" s="17" t="s">
        <v>85</v>
      </c>
    </row>
    <row r="260" spans="1:65" s="13" customFormat="1" ht="11.25">
      <c r="B260" s="210"/>
      <c r="C260" s="211"/>
      <c r="D260" s="205" t="s">
        <v>164</v>
      </c>
      <c r="E260" s="212" t="s">
        <v>1</v>
      </c>
      <c r="F260" s="213" t="s">
        <v>295</v>
      </c>
      <c r="G260" s="211"/>
      <c r="H260" s="214">
        <v>0.04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164</v>
      </c>
      <c r="AU260" s="220" t="s">
        <v>85</v>
      </c>
      <c r="AV260" s="13" t="s">
        <v>85</v>
      </c>
      <c r="AW260" s="13" t="s">
        <v>31</v>
      </c>
      <c r="AX260" s="13" t="s">
        <v>75</v>
      </c>
      <c r="AY260" s="220" t="s">
        <v>154</v>
      </c>
    </row>
    <row r="261" spans="1:65" s="13" customFormat="1" ht="11.25">
      <c r="B261" s="210"/>
      <c r="C261" s="211"/>
      <c r="D261" s="205" t="s">
        <v>164</v>
      </c>
      <c r="E261" s="212" t="s">
        <v>1</v>
      </c>
      <c r="F261" s="213" t="s">
        <v>296</v>
      </c>
      <c r="G261" s="211"/>
      <c r="H261" s="214">
        <v>0.24</v>
      </c>
      <c r="I261" s="215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164</v>
      </c>
      <c r="AU261" s="220" t="s">
        <v>85</v>
      </c>
      <c r="AV261" s="13" t="s">
        <v>85</v>
      </c>
      <c r="AW261" s="13" t="s">
        <v>31</v>
      </c>
      <c r="AX261" s="13" t="s">
        <v>75</v>
      </c>
      <c r="AY261" s="220" t="s">
        <v>154</v>
      </c>
    </row>
    <row r="262" spans="1:65" s="13" customFormat="1" ht="11.25">
      <c r="B262" s="210"/>
      <c r="C262" s="211"/>
      <c r="D262" s="205" t="s">
        <v>164</v>
      </c>
      <c r="E262" s="212" t="s">
        <v>1</v>
      </c>
      <c r="F262" s="213" t="s">
        <v>297</v>
      </c>
      <c r="G262" s="211"/>
      <c r="H262" s="214">
        <v>3.5000000000000003E-2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164</v>
      </c>
      <c r="AU262" s="220" t="s">
        <v>85</v>
      </c>
      <c r="AV262" s="13" t="s">
        <v>85</v>
      </c>
      <c r="AW262" s="13" t="s">
        <v>31</v>
      </c>
      <c r="AX262" s="13" t="s">
        <v>75</v>
      </c>
      <c r="AY262" s="220" t="s">
        <v>154</v>
      </c>
    </row>
    <row r="263" spans="1:65" s="13" customFormat="1" ht="11.25">
      <c r="B263" s="210"/>
      <c r="C263" s="211"/>
      <c r="D263" s="205" t="s">
        <v>164</v>
      </c>
      <c r="E263" s="212" t="s">
        <v>1</v>
      </c>
      <c r="F263" s="213" t="s">
        <v>298</v>
      </c>
      <c r="G263" s="211"/>
      <c r="H263" s="214">
        <v>2.5000000000000001E-2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164</v>
      </c>
      <c r="AU263" s="220" t="s">
        <v>85</v>
      </c>
      <c r="AV263" s="13" t="s">
        <v>85</v>
      </c>
      <c r="AW263" s="13" t="s">
        <v>31</v>
      </c>
      <c r="AX263" s="13" t="s">
        <v>75</v>
      </c>
      <c r="AY263" s="220" t="s">
        <v>154</v>
      </c>
    </row>
    <row r="264" spans="1:65" s="15" customFormat="1" ht="11.25">
      <c r="B264" s="231"/>
      <c r="C264" s="232"/>
      <c r="D264" s="205" t="s">
        <v>164</v>
      </c>
      <c r="E264" s="233" t="s">
        <v>1</v>
      </c>
      <c r="F264" s="234" t="s">
        <v>171</v>
      </c>
      <c r="G264" s="232"/>
      <c r="H264" s="235">
        <v>0.33999999999999997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164</v>
      </c>
      <c r="AU264" s="241" t="s">
        <v>85</v>
      </c>
      <c r="AV264" s="15" t="s">
        <v>162</v>
      </c>
      <c r="AW264" s="15" t="s">
        <v>31</v>
      </c>
      <c r="AX264" s="15" t="s">
        <v>83</v>
      </c>
      <c r="AY264" s="241" t="s">
        <v>154</v>
      </c>
    </row>
    <row r="265" spans="1:65" s="2" customFormat="1" ht="24.2" customHeight="1">
      <c r="A265" s="34"/>
      <c r="B265" s="35"/>
      <c r="C265" s="242" t="s">
        <v>299</v>
      </c>
      <c r="D265" s="242" t="s">
        <v>239</v>
      </c>
      <c r="E265" s="243" t="s">
        <v>300</v>
      </c>
      <c r="F265" s="244" t="s">
        <v>301</v>
      </c>
      <c r="G265" s="245" t="s">
        <v>260</v>
      </c>
      <c r="H265" s="246">
        <v>6.5000000000000002E-2</v>
      </c>
      <c r="I265" s="247"/>
      <c r="J265" s="248">
        <f>ROUND(I265*H265,2)</f>
        <v>0</v>
      </c>
      <c r="K265" s="244" t="s">
        <v>160</v>
      </c>
      <c r="L265" s="39"/>
      <c r="M265" s="249" t="s">
        <v>1</v>
      </c>
      <c r="N265" s="250" t="s">
        <v>40</v>
      </c>
      <c r="O265" s="71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3" t="s">
        <v>162</v>
      </c>
      <c r="AT265" s="203" t="s">
        <v>239</v>
      </c>
      <c r="AU265" s="203" t="s">
        <v>85</v>
      </c>
      <c r="AY265" s="17" t="s">
        <v>154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7" t="s">
        <v>83</v>
      </c>
      <c r="BK265" s="204">
        <f>ROUND(I265*H265,2)</f>
        <v>0</v>
      </c>
      <c r="BL265" s="17" t="s">
        <v>162</v>
      </c>
      <c r="BM265" s="203" t="s">
        <v>302</v>
      </c>
    </row>
    <row r="266" spans="1:65" s="2" customFormat="1" ht="58.5">
      <c r="A266" s="34"/>
      <c r="B266" s="35"/>
      <c r="C266" s="36"/>
      <c r="D266" s="205" t="s">
        <v>163</v>
      </c>
      <c r="E266" s="36"/>
      <c r="F266" s="206" t="s">
        <v>303</v>
      </c>
      <c r="G266" s="36"/>
      <c r="H266" s="36"/>
      <c r="I266" s="207"/>
      <c r="J266" s="36"/>
      <c r="K266" s="36"/>
      <c r="L266" s="39"/>
      <c r="M266" s="208"/>
      <c r="N266" s="209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163</v>
      </c>
      <c r="AU266" s="17" t="s">
        <v>85</v>
      </c>
    </row>
    <row r="267" spans="1:65" s="13" customFormat="1" ht="11.25">
      <c r="B267" s="210"/>
      <c r="C267" s="211"/>
      <c r="D267" s="205" t="s">
        <v>164</v>
      </c>
      <c r="E267" s="212" t="s">
        <v>1</v>
      </c>
      <c r="F267" s="213" t="s">
        <v>295</v>
      </c>
      <c r="G267" s="211"/>
      <c r="H267" s="214">
        <v>0.04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164</v>
      </c>
      <c r="AU267" s="220" t="s">
        <v>85</v>
      </c>
      <c r="AV267" s="13" t="s">
        <v>85</v>
      </c>
      <c r="AW267" s="13" t="s">
        <v>31</v>
      </c>
      <c r="AX267" s="13" t="s">
        <v>75</v>
      </c>
      <c r="AY267" s="220" t="s">
        <v>154</v>
      </c>
    </row>
    <row r="268" spans="1:65" s="13" customFormat="1" ht="11.25">
      <c r="B268" s="210"/>
      <c r="C268" s="211"/>
      <c r="D268" s="205" t="s">
        <v>164</v>
      </c>
      <c r="E268" s="212" t="s">
        <v>1</v>
      </c>
      <c r="F268" s="213" t="s">
        <v>298</v>
      </c>
      <c r="G268" s="211"/>
      <c r="H268" s="214">
        <v>2.5000000000000001E-2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164</v>
      </c>
      <c r="AU268" s="220" t="s">
        <v>85</v>
      </c>
      <c r="AV268" s="13" t="s">
        <v>85</v>
      </c>
      <c r="AW268" s="13" t="s">
        <v>31</v>
      </c>
      <c r="AX268" s="13" t="s">
        <v>75</v>
      </c>
      <c r="AY268" s="220" t="s">
        <v>154</v>
      </c>
    </row>
    <row r="269" spans="1:65" s="15" customFormat="1" ht="11.25">
      <c r="B269" s="231"/>
      <c r="C269" s="232"/>
      <c r="D269" s="205" t="s">
        <v>164</v>
      </c>
      <c r="E269" s="233" t="s">
        <v>1</v>
      </c>
      <c r="F269" s="234" t="s">
        <v>171</v>
      </c>
      <c r="G269" s="232"/>
      <c r="H269" s="235">
        <v>6.5000000000000002E-2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164</v>
      </c>
      <c r="AU269" s="241" t="s">
        <v>85</v>
      </c>
      <c r="AV269" s="15" t="s">
        <v>162</v>
      </c>
      <c r="AW269" s="15" t="s">
        <v>31</v>
      </c>
      <c r="AX269" s="15" t="s">
        <v>83</v>
      </c>
      <c r="AY269" s="241" t="s">
        <v>154</v>
      </c>
    </row>
    <row r="270" spans="1:65" s="2" customFormat="1" ht="24.2" customHeight="1">
      <c r="A270" s="34"/>
      <c r="B270" s="35"/>
      <c r="C270" s="242" t="s">
        <v>232</v>
      </c>
      <c r="D270" s="242" t="s">
        <v>239</v>
      </c>
      <c r="E270" s="243" t="s">
        <v>304</v>
      </c>
      <c r="F270" s="244" t="s">
        <v>305</v>
      </c>
      <c r="G270" s="245" t="s">
        <v>260</v>
      </c>
      <c r="H270" s="246">
        <v>0.27500000000000002</v>
      </c>
      <c r="I270" s="247"/>
      <c r="J270" s="248">
        <f>ROUND(I270*H270,2)</f>
        <v>0</v>
      </c>
      <c r="K270" s="244" t="s">
        <v>160</v>
      </c>
      <c r="L270" s="39"/>
      <c r="M270" s="249" t="s">
        <v>1</v>
      </c>
      <c r="N270" s="250" t="s">
        <v>40</v>
      </c>
      <c r="O270" s="71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3" t="s">
        <v>162</v>
      </c>
      <c r="AT270" s="203" t="s">
        <v>239</v>
      </c>
      <c r="AU270" s="203" t="s">
        <v>85</v>
      </c>
      <c r="AY270" s="17" t="s">
        <v>154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7" t="s">
        <v>83</v>
      </c>
      <c r="BK270" s="204">
        <f>ROUND(I270*H270,2)</f>
        <v>0</v>
      </c>
      <c r="BL270" s="17" t="s">
        <v>162</v>
      </c>
      <c r="BM270" s="203" t="s">
        <v>306</v>
      </c>
    </row>
    <row r="271" spans="1:65" s="2" customFormat="1" ht="58.5">
      <c r="A271" s="34"/>
      <c r="B271" s="35"/>
      <c r="C271" s="36"/>
      <c r="D271" s="205" t="s">
        <v>163</v>
      </c>
      <c r="E271" s="36"/>
      <c r="F271" s="206" t="s">
        <v>307</v>
      </c>
      <c r="G271" s="36"/>
      <c r="H271" s="36"/>
      <c r="I271" s="207"/>
      <c r="J271" s="36"/>
      <c r="K271" s="36"/>
      <c r="L271" s="39"/>
      <c r="M271" s="208"/>
      <c r="N271" s="209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163</v>
      </c>
      <c r="AU271" s="17" t="s">
        <v>85</v>
      </c>
    </row>
    <row r="272" spans="1:65" s="13" customFormat="1" ht="11.25">
      <c r="B272" s="210"/>
      <c r="C272" s="211"/>
      <c r="D272" s="205" t="s">
        <v>164</v>
      </c>
      <c r="E272" s="212" t="s">
        <v>1</v>
      </c>
      <c r="F272" s="213" t="s">
        <v>297</v>
      </c>
      <c r="G272" s="211"/>
      <c r="H272" s="214">
        <v>3.5000000000000003E-2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164</v>
      </c>
      <c r="AU272" s="220" t="s">
        <v>85</v>
      </c>
      <c r="AV272" s="13" t="s">
        <v>85</v>
      </c>
      <c r="AW272" s="13" t="s">
        <v>31</v>
      </c>
      <c r="AX272" s="13" t="s">
        <v>75</v>
      </c>
      <c r="AY272" s="220" t="s">
        <v>154</v>
      </c>
    </row>
    <row r="273" spans="1:65" s="13" customFormat="1" ht="11.25">
      <c r="B273" s="210"/>
      <c r="C273" s="211"/>
      <c r="D273" s="205" t="s">
        <v>164</v>
      </c>
      <c r="E273" s="212" t="s">
        <v>1</v>
      </c>
      <c r="F273" s="213" t="s">
        <v>296</v>
      </c>
      <c r="G273" s="211"/>
      <c r="H273" s="214">
        <v>0.24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164</v>
      </c>
      <c r="AU273" s="220" t="s">
        <v>85</v>
      </c>
      <c r="AV273" s="13" t="s">
        <v>85</v>
      </c>
      <c r="AW273" s="13" t="s">
        <v>31</v>
      </c>
      <c r="AX273" s="13" t="s">
        <v>75</v>
      </c>
      <c r="AY273" s="220" t="s">
        <v>154</v>
      </c>
    </row>
    <row r="274" spans="1:65" s="15" customFormat="1" ht="11.25">
      <c r="B274" s="231"/>
      <c r="C274" s="232"/>
      <c r="D274" s="205" t="s">
        <v>164</v>
      </c>
      <c r="E274" s="233" t="s">
        <v>1</v>
      </c>
      <c r="F274" s="234" t="s">
        <v>171</v>
      </c>
      <c r="G274" s="232"/>
      <c r="H274" s="235">
        <v>0.27500000000000002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164</v>
      </c>
      <c r="AU274" s="241" t="s">
        <v>85</v>
      </c>
      <c r="AV274" s="15" t="s">
        <v>162</v>
      </c>
      <c r="AW274" s="15" t="s">
        <v>31</v>
      </c>
      <c r="AX274" s="15" t="s">
        <v>83</v>
      </c>
      <c r="AY274" s="241" t="s">
        <v>154</v>
      </c>
    </row>
    <row r="275" spans="1:65" s="2" customFormat="1" ht="24.2" customHeight="1">
      <c r="A275" s="34"/>
      <c r="B275" s="35"/>
      <c r="C275" s="242" t="s">
        <v>7</v>
      </c>
      <c r="D275" s="242" t="s">
        <v>239</v>
      </c>
      <c r="E275" s="243" t="s">
        <v>308</v>
      </c>
      <c r="F275" s="244" t="s">
        <v>309</v>
      </c>
      <c r="G275" s="245" t="s">
        <v>310</v>
      </c>
      <c r="H275" s="246">
        <v>6850</v>
      </c>
      <c r="I275" s="247"/>
      <c r="J275" s="248">
        <f>ROUND(I275*H275,2)</f>
        <v>0</v>
      </c>
      <c r="K275" s="244" t="s">
        <v>160</v>
      </c>
      <c r="L275" s="39"/>
      <c r="M275" s="249" t="s">
        <v>1</v>
      </c>
      <c r="N275" s="250" t="s">
        <v>40</v>
      </c>
      <c r="O275" s="71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3" t="s">
        <v>162</v>
      </c>
      <c r="AT275" s="203" t="s">
        <v>239</v>
      </c>
      <c r="AU275" s="203" t="s">
        <v>85</v>
      </c>
      <c r="AY275" s="17" t="s">
        <v>154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7" t="s">
        <v>83</v>
      </c>
      <c r="BK275" s="204">
        <f>ROUND(I275*H275,2)</f>
        <v>0</v>
      </c>
      <c r="BL275" s="17" t="s">
        <v>162</v>
      </c>
      <c r="BM275" s="203" t="s">
        <v>205</v>
      </c>
    </row>
    <row r="276" spans="1:65" s="2" customFormat="1" ht="68.25">
      <c r="A276" s="34"/>
      <c r="B276" s="35"/>
      <c r="C276" s="36"/>
      <c r="D276" s="205" t="s">
        <v>163</v>
      </c>
      <c r="E276" s="36"/>
      <c r="F276" s="206" t="s">
        <v>311</v>
      </c>
      <c r="G276" s="36"/>
      <c r="H276" s="36"/>
      <c r="I276" s="207"/>
      <c r="J276" s="36"/>
      <c r="K276" s="36"/>
      <c r="L276" s="39"/>
      <c r="M276" s="208"/>
      <c r="N276" s="209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163</v>
      </c>
      <c r="AU276" s="17" t="s">
        <v>85</v>
      </c>
    </row>
    <row r="277" spans="1:65" s="13" customFormat="1" ht="11.25">
      <c r="B277" s="210"/>
      <c r="C277" s="211"/>
      <c r="D277" s="205" t="s">
        <v>164</v>
      </c>
      <c r="E277" s="212" t="s">
        <v>1</v>
      </c>
      <c r="F277" s="213" t="s">
        <v>312</v>
      </c>
      <c r="G277" s="211"/>
      <c r="H277" s="214">
        <v>2240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164</v>
      </c>
      <c r="AU277" s="220" t="s">
        <v>85</v>
      </c>
      <c r="AV277" s="13" t="s">
        <v>85</v>
      </c>
      <c r="AW277" s="13" t="s">
        <v>31</v>
      </c>
      <c r="AX277" s="13" t="s">
        <v>75</v>
      </c>
      <c r="AY277" s="220" t="s">
        <v>154</v>
      </c>
    </row>
    <row r="278" spans="1:65" s="13" customFormat="1" ht="11.25">
      <c r="B278" s="210"/>
      <c r="C278" s="211"/>
      <c r="D278" s="205" t="s">
        <v>164</v>
      </c>
      <c r="E278" s="212" t="s">
        <v>1</v>
      </c>
      <c r="F278" s="213" t="s">
        <v>313</v>
      </c>
      <c r="G278" s="211"/>
      <c r="H278" s="214">
        <v>1540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164</v>
      </c>
      <c r="AU278" s="220" t="s">
        <v>85</v>
      </c>
      <c r="AV278" s="13" t="s">
        <v>85</v>
      </c>
      <c r="AW278" s="13" t="s">
        <v>31</v>
      </c>
      <c r="AX278" s="13" t="s">
        <v>75</v>
      </c>
      <c r="AY278" s="220" t="s">
        <v>154</v>
      </c>
    </row>
    <row r="279" spans="1:65" s="13" customFormat="1" ht="11.25">
      <c r="B279" s="210"/>
      <c r="C279" s="211"/>
      <c r="D279" s="205" t="s">
        <v>164</v>
      </c>
      <c r="E279" s="212" t="s">
        <v>1</v>
      </c>
      <c r="F279" s="213" t="s">
        <v>314</v>
      </c>
      <c r="G279" s="211"/>
      <c r="H279" s="214">
        <v>790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164</v>
      </c>
      <c r="AU279" s="220" t="s">
        <v>85</v>
      </c>
      <c r="AV279" s="13" t="s">
        <v>85</v>
      </c>
      <c r="AW279" s="13" t="s">
        <v>31</v>
      </c>
      <c r="AX279" s="13" t="s">
        <v>75</v>
      </c>
      <c r="AY279" s="220" t="s">
        <v>154</v>
      </c>
    </row>
    <row r="280" spans="1:65" s="13" customFormat="1" ht="11.25">
      <c r="B280" s="210"/>
      <c r="C280" s="211"/>
      <c r="D280" s="205" t="s">
        <v>164</v>
      </c>
      <c r="E280" s="212" t="s">
        <v>1</v>
      </c>
      <c r="F280" s="213" t="s">
        <v>315</v>
      </c>
      <c r="G280" s="211"/>
      <c r="H280" s="214">
        <v>2280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164</v>
      </c>
      <c r="AU280" s="220" t="s">
        <v>85</v>
      </c>
      <c r="AV280" s="13" t="s">
        <v>85</v>
      </c>
      <c r="AW280" s="13" t="s">
        <v>31</v>
      </c>
      <c r="AX280" s="13" t="s">
        <v>75</v>
      </c>
      <c r="AY280" s="220" t="s">
        <v>154</v>
      </c>
    </row>
    <row r="281" spans="1:65" s="15" customFormat="1" ht="11.25">
      <c r="B281" s="231"/>
      <c r="C281" s="232"/>
      <c r="D281" s="205" t="s">
        <v>164</v>
      </c>
      <c r="E281" s="233" t="s">
        <v>1</v>
      </c>
      <c r="F281" s="234" t="s">
        <v>171</v>
      </c>
      <c r="G281" s="232"/>
      <c r="H281" s="235">
        <v>6850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164</v>
      </c>
      <c r="AU281" s="241" t="s">
        <v>85</v>
      </c>
      <c r="AV281" s="15" t="s">
        <v>162</v>
      </c>
      <c r="AW281" s="15" t="s">
        <v>31</v>
      </c>
      <c r="AX281" s="15" t="s">
        <v>83</v>
      </c>
      <c r="AY281" s="241" t="s">
        <v>154</v>
      </c>
    </row>
    <row r="282" spans="1:65" s="2" customFormat="1" ht="16.5" customHeight="1">
      <c r="A282" s="34"/>
      <c r="B282" s="35"/>
      <c r="C282" s="242" t="s">
        <v>242</v>
      </c>
      <c r="D282" s="242" t="s">
        <v>239</v>
      </c>
      <c r="E282" s="243" t="s">
        <v>316</v>
      </c>
      <c r="F282" s="244" t="s">
        <v>317</v>
      </c>
      <c r="G282" s="245" t="s">
        <v>159</v>
      </c>
      <c r="H282" s="246">
        <v>1041</v>
      </c>
      <c r="I282" s="247"/>
      <c r="J282" s="248">
        <f>ROUND(I282*H282,2)</f>
        <v>0</v>
      </c>
      <c r="K282" s="244" t="s">
        <v>160</v>
      </c>
      <c r="L282" s="39"/>
      <c r="M282" s="249" t="s">
        <v>1</v>
      </c>
      <c r="N282" s="250" t="s">
        <v>40</v>
      </c>
      <c r="O282" s="71"/>
      <c r="P282" s="201">
        <f>O282*H282</f>
        <v>0</v>
      </c>
      <c r="Q282" s="201">
        <v>0</v>
      </c>
      <c r="R282" s="201">
        <f>Q282*H282</f>
        <v>0</v>
      </c>
      <c r="S282" s="201">
        <v>0</v>
      </c>
      <c r="T282" s="202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3" t="s">
        <v>162</v>
      </c>
      <c r="AT282" s="203" t="s">
        <v>239</v>
      </c>
      <c r="AU282" s="203" t="s">
        <v>85</v>
      </c>
      <c r="AY282" s="17" t="s">
        <v>154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7" t="s">
        <v>83</v>
      </c>
      <c r="BK282" s="204">
        <f>ROUND(I282*H282,2)</f>
        <v>0</v>
      </c>
      <c r="BL282" s="17" t="s">
        <v>162</v>
      </c>
      <c r="BM282" s="203" t="s">
        <v>318</v>
      </c>
    </row>
    <row r="283" spans="1:65" s="2" customFormat="1" ht="29.25">
      <c r="A283" s="34"/>
      <c r="B283" s="35"/>
      <c r="C283" s="36"/>
      <c r="D283" s="205" t="s">
        <v>163</v>
      </c>
      <c r="E283" s="36"/>
      <c r="F283" s="206" t="s">
        <v>319</v>
      </c>
      <c r="G283" s="36"/>
      <c r="H283" s="36"/>
      <c r="I283" s="207"/>
      <c r="J283" s="36"/>
      <c r="K283" s="36"/>
      <c r="L283" s="39"/>
      <c r="M283" s="208"/>
      <c r="N283" s="209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163</v>
      </c>
      <c r="AU283" s="17" t="s">
        <v>85</v>
      </c>
    </row>
    <row r="284" spans="1:65" s="14" customFormat="1" ht="11.25">
      <c r="B284" s="221"/>
      <c r="C284" s="222"/>
      <c r="D284" s="205" t="s">
        <v>164</v>
      </c>
      <c r="E284" s="223" t="s">
        <v>1</v>
      </c>
      <c r="F284" s="224" t="s">
        <v>320</v>
      </c>
      <c r="G284" s="222"/>
      <c r="H284" s="223" t="s">
        <v>1</v>
      </c>
      <c r="I284" s="225"/>
      <c r="J284" s="222"/>
      <c r="K284" s="222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164</v>
      </c>
      <c r="AU284" s="230" t="s">
        <v>85</v>
      </c>
      <c r="AV284" s="14" t="s">
        <v>83</v>
      </c>
      <c r="AW284" s="14" t="s">
        <v>31</v>
      </c>
      <c r="AX284" s="14" t="s">
        <v>75</v>
      </c>
      <c r="AY284" s="230" t="s">
        <v>154</v>
      </c>
    </row>
    <row r="285" spans="1:65" s="13" customFormat="1" ht="11.25">
      <c r="B285" s="210"/>
      <c r="C285" s="211"/>
      <c r="D285" s="205" t="s">
        <v>164</v>
      </c>
      <c r="E285" s="212" t="s">
        <v>1</v>
      </c>
      <c r="F285" s="213" t="s">
        <v>321</v>
      </c>
      <c r="G285" s="211"/>
      <c r="H285" s="214">
        <v>24.6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164</v>
      </c>
      <c r="AU285" s="220" t="s">
        <v>85</v>
      </c>
      <c r="AV285" s="13" t="s">
        <v>85</v>
      </c>
      <c r="AW285" s="13" t="s">
        <v>31</v>
      </c>
      <c r="AX285" s="13" t="s">
        <v>75</v>
      </c>
      <c r="AY285" s="220" t="s">
        <v>154</v>
      </c>
    </row>
    <row r="286" spans="1:65" s="13" customFormat="1" ht="11.25">
      <c r="B286" s="210"/>
      <c r="C286" s="211"/>
      <c r="D286" s="205" t="s">
        <v>164</v>
      </c>
      <c r="E286" s="212" t="s">
        <v>1</v>
      </c>
      <c r="F286" s="213" t="s">
        <v>322</v>
      </c>
      <c r="G286" s="211"/>
      <c r="H286" s="214">
        <v>770.8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164</v>
      </c>
      <c r="AU286" s="220" t="s">
        <v>85</v>
      </c>
      <c r="AV286" s="13" t="s">
        <v>85</v>
      </c>
      <c r="AW286" s="13" t="s">
        <v>31</v>
      </c>
      <c r="AX286" s="13" t="s">
        <v>75</v>
      </c>
      <c r="AY286" s="220" t="s">
        <v>154</v>
      </c>
    </row>
    <row r="287" spans="1:65" s="13" customFormat="1" ht="11.25">
      <c r="B287" s="210"/>
      <c r="C287" s="211"/>
      <c r="D287" s="205" t="s">
        <v>164</v>
      </c>
      <c r="E287" s="212" t="s">
        <v>1</v>
      </c>
      <c r="F287" s="213" t="s">
        <v>323</v>
      </c>
      <c r="G287" s="211"/>
      <c r="H287" s="214">
        <v>246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164</v>
      </c>
      <c r="AU287" s="220" t="s">
        <v>85</v>
      </c>
      <c r="AV287" s="13" t="s">
        <v>85</v>
      </c>
      <c r="AW287" s="13" t="s">
        <v>31</v>
      </c>
      <c r="AX287" s="13" t="s">
        <v>75</v>
      </c>
      <c r="AY287" s="220" t="s">
        <v>154</v>
      </c>
    </row>
    <row r="288" spans="1:65" s="13" customFormat="1" ht="11.25">
      <c r="B288" s="210"/>
      <c r="C288" s="211"/>
      <c r="D288" s="205" t="s">
        <v>164</v>
      </c>
      <c r="E288" s="212" t="s">
        <v>1</v>
      </c>
      <c r="F288" s="213" t="s">
        <v>324</v>
      </c>
      <c r="G288" s="211"/>
      <c r="H288" s="214">
        <v>-0.4</v>
      </c>
      <c r="I288" s="215"/>
      <c r="J288" s="211"/>
      <c r="K288" s="211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164</v>
      </c>
      <c r="AU288" s="220" t="s">
        <v>85</v>
      </c>
      <c r="AV288" s="13" t="s">
        <v>85</v>
      </c>
      <c r="AW288" s="13" t="s">
        <v>31</v>
      </c>
      <c r="AX288" s="13" t="s">
        <v>75</v>
      </c>
      <c r="AY288" s="220" t="s">
        <v>154</v>
      </c>
    </row>
    <row r="289" spans="1:65" s="15" customFormat="1" ht="11.25">
      <c r="B289" s="231"/>
      <c r="C289" s="232"/>
      <c r="D289" s="205" t="s">
        <v>164</v>
      </c>
      <c r="E289" s="233" t="s">
        <v>1</v>
      </c>
      <c r="F289" s="234" t="s">
        <v>171</v>
      </c>
      <c r="G289" s="232"/>
      <c r="H289" s="235">
        <v>1041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AT289" s="241" t="s">
        <v>164</v>
      </c>
      <c r="AU289" s="241" t="s">
        <v>85</v>
      </c>
      <c r="AV289" s="15" t="s">
        <v>162</v>
      </c>
      <c r="AW289" s="15" t="s">
        <v>31</v>
      </c>
      <c r="AX289" s="15" t="s">
        <v>83</v>
      </c>
      <c r="AY289" s="241" t="s">
        <v>154</v>
      </c>
    </row>
    <row r="290" spans="1:65" s="2" customFormat="1" ht="16.5" customHeight="1">
      <c r="A290" s="34"/>
      <c r="B290" s="35"/>
      <c r="C290" s="242" t="s">
        <v>325</v>
      </c>
      <c r="D290" s="242" t="s">
        <v>239</v>
      </c>
      <c r="E290" s="243" t="s">
        <v>326</v>
      </c>
      <c r="F290" s="244" t="s">
        <v>327</v>
      </c>
      <c r="G290" s="245" t="s">
        <v>159</v>
      </c>
      <c r="H290" s="246">
        <v>4497</v>
      </c>
      <c r="I290" s="247"/>
      <c r="J290" s="248">
        <f>ROUND(I290*H290,2)</f>
        <v>0</v>
      </c>
      <c r="K290" s="244" t="s">
        <v>160</v>
      </c>
      <c r="L290" s="39"/>
      <c r="M290" s="249" t="s">
        <v>1</v>
      </c>
      <c r="N290" s="250" t="s">
        <v>40</v>
      </c>
      <c r="O290" s="71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3" t="s">
        <v>162</v>
      </c>
      <c r="AT290" s="203" t="s">
        <v>239</v>
      </c>
      <c r="AU290" s="203" t="s">
        <v>85</v>
      </c>
      <c r="AY290" s="17" t="s">
        <v>154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7" t="s">
        <v>83</v>
      </c>
      <c r="BK290" s="204">
        <f>ROUND(I290*H290,2)</f>
        <v>0</v>
      </c>
      <c r="BL290" s="17" t="s">
        <v>162</v>
      </c>
      <c r="BM290" s="203" t="s">
        <v>328</v>
      </c>
    </row>
    <row r="291" spans="1:65" s="2" customFormat="1" ht="29.25">
      <c r="A291" s="34"/>
      <c r="B291" s="35"/>
      <c r="C291" s="36"/>
      <c r="D291" s="205" t="s">
        <v>163</v>
      </c>
      <c r="E291" s="36"/>
      <c r="F291" s="206" t="s">
        <v>329</v>
      </c>
      <c r="G291" s="36"/>
      <c r="H291" s="36"/>
      <c r="I291" s="207"/>
      <c r="J291" s="36"/>
      <c r="K291" s="36"/>
      <c r="L291" s="39"/>
      <c r="M291" s="208"/>
      <c r="N291" s="209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163</v>
      </c>
      <c r="AU291" s="17" t="s">
        <v>85</v>
      </c>
    </row>
    <row r="292" spans="1:65" s="14" customFormat="1" ht="11.25">
      <c r="B292" s="221"/>
      <c r="C292" s="222"/>
      <c r="D292" s="205" t="s">
        <v>164</v>
      </c>
      <c r="E292" s="223" t="s">
        <v>1</v>
      </c>
      <c r="F292" s="224" t="s">
        <v>330</v>
      </c>
      <c r="G292" s="222"/>
      <c r="H292" s="223" t="s">
        <v>1</v>
      </c>
      <c r="I292" s="225"/>
      <c r="J292" s="222"/>
      <c r="K292" s="222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164</v>
      </c>
      <c r="AU292" s="230" t="s">
        <v>85</v>
      </c>
      <c r="AV292" s="14" t="s">
        <v>83</v>
      </c>
      <c r="AW292" s="14" t="s">
        <v>31</v>
      </c>
      <c r="AX292" s="14" t="s">
        <v>75</v>
      </c>
      <c r="AY292" s="230" t="s">
        <v>154</v>
      </c>
    </row>
    <row r="293" spans="1:65" s="14" customFormat="1" ht="11.25">
      <c r="B293" s="221"/>
      <c r="C293" s="222"/>
      <c r="D293" s="205" t="s">
        <v>164</v>
      </c>
      <c r="E293" s="223" t="s">
        <v>1</v>
      </c>
      <c r="F293" s="224" t="s">
        <v>331</v>
      </c>
      <c r="G293" s="222"/>
      <c r="H293" s="223" t="s">
        <v>1</v>
      </c>
      <c r="I293" s="225"/>
      <c r="J293" s="222"/>
      <c r="K293" s="222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164</v>
      </c>
      <c r="AU293" s="230" t="s">
        <v>85</v>
      </c>
      <c r="AV293" s="14" t="s">
        <v>83</v>
      </c>
      <c r="AW293" s="14" t="s">
        <v>31</v>
      </c>
      <c r="AX293" s="14" t="s">
        <v>75</v>
      </c>
      <c r="AY293" s="230" t="s">
        <v>154</v>
      </c>
    </row>
    <row r="294" spans="1:65" s="13" customFormat="1" ht="11.25">
      <c r="B294" s="210"/>
      <c r="C294" s="211"/>
      <c r="D294" s="205" t="s">
        <v>164</v>
      </c>
      <c r="E294" s="212" t="s">
        <v>1</v>
      </c>
      <c r="F294" s="213" t="s">
        <v>332</v>
      </c>
      <c r="G294" s="211"/>
      <c r="H294" s="214">
        <v>1590.8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164</v>
      </c>
      <c r="AU294" s="220" t="s">
        <v>85</v>
      </c>
      <c r="AV294" s="13" t="s">
        <v>85</v>
      </c>
      <c r="AW294" s="13" t="s">
        <v>31</v>
      </c>
      <c r="AX294" s="13" t="s">
        <v>75</v>
      </c>
      <c r="AY294" s="220" t="s">
        <v>154</v>
      </c>
    </row>
    <row r="295" spans="1:65" s="13" customFormat="1" ht="11.25">
      <c r="B295" s="210"/>
      <c r="C295" s="211"/>
      <c r="D295" s="205" t="s">
        <v>164</v>
      </c>
      <c r="E295" s="212" t="s">
        <v>1</v>
      </c>
      <c r="F295" s="213" t="s">
        <v>333</v>
      </c>
      <c r="G295" s="211"/>
      <c r="H295" s="214">
        <v>1262.8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164</v>
      </c>
      <c r="AU295" s="220" t="s">
        <v>85</v>
      </c>
      <c r="AV295" s="13" t="s">
        <v>85</v>
      </c>
      <c r="AW295" s="13" t="s">
        <v>31</v>
      </c>
      <c r="AX295" s="13" t="s">
        <v>75</v>
      </c>
      <c r="AY295" s="220" t="s">
        <v>154</v>
      </c>
    </row>
    <row r="296" spans="1:65" s="13" customFormat="1" ht="11.25">
      <c r="B296" s="210"/>
      <c r="C296" s="211"/>
      <c r="D296" s="205" t="s">
        <v>164</v>
      </c>
      <c r="E296" s="212" t="s">
        <v>1</v>
      </c>
      <c r="F296" s="213" t="s">
        <v>334</v>
      </c>
      <c r="G296" s="211"/>
      <c r="H296" s="214">
        <v>615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164</v>
      </c>
      <c r="AU296" s="220" t="s">
        <v>85</v>
      </c>
      <c r="AV296" s="13" t="s">
        <v>85</v>
      </c>
      <c r="AW296" s="13" t="s">
        <v>31</v>
      </c>
      <c r="AX296" s="13" t="s">
        <v>75</v>
      </c>
      <c r="AY296" s="220" t="s">
        <v>154</v>
      </c>
    </row>
    <row r="297" spans="1:65" s="14" customFormat="1" ht="11.25">
      <c r="B297" s="221"/>
      <c r="C297" s="222"/>
      <c r="D297" s="205" t="s">
        <v>164</v>
      </c>
      <c r="E297" s="223" t="s">
        <v>1</v>
      </c>
      <c r="F297" s="224" t="s">
        <v>335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164</v>
      </c>
      <c r="AU297" s="230" t="s">
        <v>85</v>
      </c>
      <c r="AV297" s="14" t="s">
        <v>83</v>
      </c>
      <c r="AW297" s="14" t="s">
        <v>31</v>
      </c>
      <c r="AX297" s="14" t="s">
        <v>75</v>
      </c>
      <c r="AY297" s="230" t="s">
        <v>154</v>
      </c>
    </row>
    <row r="298" spans="1:65" s="13" customFormat="1" ht="11.25">
      <c r="B298" s="210"/>
      <c r="C298" s="211"/>
      <c r="D298" s="205" t="s">
        <v>164</v>
      </c>
      <c r="E298" s="212" t="s">
        <v>1</v>
      </c>
      <c r="F298" s="213" t="s">
        <v>336</v>
      </c>
      <c r="G298" s="211"/>
      <c r="H298" s="214">
        <v>1057.8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164</v>
      </c>
      <c r="AU298" s="220" t="s">
        <v>85</v>
      </c>
      <c r="AV298" s="13" t="s">
        <v>85</v>
      </c>
      <c r="AW298" s="13" t="s">
        <v>31</v>
      </c>
      <c r="AX298" s="13" t="s">
        <v>75</v>
      </c>
      <c r="AY298" s="220" t="s">
        <v>154</v>
      </c>
    </row>
    <row r="299" spans="1:65" s="13" customFormat="1" ht="11.25">
      <c r="B299" s="210"/>
      <c r="C299" s="211"/>
      <c r="D299" s="205" t="s">
        <v>164</v>
      </c>
      <c r="E299" s="212" t="s">
        <v>1</v>
      </c>
      <c r="F299" s="213" t="s">
        <v>324</v>
      </c>
      <c r="G299" s="211"/>
      <c r="H299" s="214">
        <v>-0.4</v>
      </c>
      <c r="I299" s="215"/>
      <c r="J299" s="211"/>
      <c r="K299" s="211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164</v>
      </c>
      <c r="AU299" s="220" t="s">
        <v>85</v>
      </c>
      <c r="AV299" s="13" t="s">
        <v>85</v>
      </c>
      <c r="AW299" s="13" t="s">
        <v>31</v>
      </c>
      <c r="AX299" s="13" t="s">
        <v>75</v>
      </c>
      <c r="AY299" s="220" t="s">
        <v>154</v>
      </c>
    </row>
    <row r="300" spans="1:65" s="14" customFormat="1" ht="11.25">
      <c r="B300" s="221"/>
      <c r="C300" s="222"/>
      <c r="D300" s="205" t="s">
        <v>164</v>
      </c>
      <c r="E300" s="223" t="s">
        <v>1</v>
      </c>
      <c r="F300" s="224" t="s">
        <v>167</v>
      </c>
      <c r="G300" s="222"/>
      <c r="H300" s="223" t="s">
        <v>1</v>
      </c>
      <c r="I300" s="225"/>
      <c r="J300" s="222"/>
      <c r="K300" s="222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164</v>
      </c>
      <c r="AU300" s="230" t="s">
        <v>85</v>
      </c>
      <c r="AV300" s="14" t="s">
        <v>83</v>
      </c>
      <c r="AW300" s="14" t="s">
        <v>31</v>
      </c>
      <c r="AX300" s="14" t="s">
        <v>75</v>
      </c>
      <c r="AY300" s="230" t="s">
        <v>154</v>
      </c>
    </row>
    <row r="301" spans="1:65" s="13" customFormat="1" ht="11.25">
      <c r="B301" s="210"/>
      <c r="C301" s="211"/>
      <c r="D301" s="205" t="s">
        <v>164</v>
      </c>
      <c r="E301" s="212" t="s">
        <v>1</v>
      </c>
      <c r="F301" s="213" t="s">
        <v>337</v>
      </c>
      <c r="G301" s="211"/>
      <c r="H301" s="214">
        <v>-29</v>
      </c>
      <c r="I301" s="215"/>
      <c r="J301" s="211"/>
      <c r="K301" s="211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164</v>
      </c>
      <c r="AU301" s="220" t="s">
        <v>85</v>
      </c>
      <c r="AV301" s="13" t="s">
        <v>85</v>
      </c>
      <c r="AW301" s="13" t="s">
        <v>31</v>
      </c>
      <c r="AX301" s="13" t="s">
        <v>75</v>
      </c>
      <c r="AY301" s="220" t="s">
        <v>154</v>
      </c>
    </row>
    <row r="302" spans="1:65" s="15" customFormat="1" ht="11.25">
      <c r="B302" s="231"/>
      <c r="C302" s="232"/>
      <c r="D302" s="205" t="s">
        <v>164</v>
      </c>
      <c r="E302" s="233" t="s">
        <v>1</v>
      </c>
      <c r="F302" s="234" t="s">
        <v>171</v>
      </c>
      <c r="G302" s="232"/>
      <c r="H302" s="235">
        <v>4497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164</v>
      </c>
      <c r="AU302" s="241" t="s">
        <v>85</v>
      </c>
      <c r="AV302" s="15" t="s">
        <v>162</v>
      </c>
      <c r="AW302" s="15" t="s">
        <v>31</v>
      </c>
      <c r="AX302" s="15" t="s">
        <v>83</v>
      </c>
      <c r="AY302" s="241" t="s">
        <v>154</v>
      </c>
    </row>
    <row r="303" spans="1:65" s="2" customFormat="1" ht="24.2" customHeight="1">
      <c r="A303" s="34"/>
      <c r="B303" s="35"/>
      <c r="C303" s="242" t="s">
        <v>244</v>
      </c>
      <c r="D303" s="242" t="s">
        <v>239</v>
      </c>
      <c r="E303" s="243" t="s">
        <v>338</v>
      </c>
      <c r="F303" s="244" t="s">
        <v>339</v>
      </c>
      <c r="G303" s="245" t="s">
        <v>340</v>
      </c>
      <c r="H303" s="246">
        <v>74</v>
      </c>
      <c r="I303" s="247"/>
      <c r="J303" s="248">
        <f>ROUND(I303*H303,2)</f>
        <v>0</v>
      </c>
      <c r="K303" s="244" t="s">
        <v>160</v>
      </c>
      <c r="L303" s="39"/>
      <c r="M303" s="249" t="s">
        <v>1</v>
      </c>
      <c r="N303" s="250" t="s">
        <v>40</v>
      </c>
      <c r="O303" s="71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3" t="s">
        <v>162</v>
      </c>
      <c r="AT303" s="203" t="s">
        <v>239</v>
      </c>
      <c r="AU303" s="203" t="s">
        <v>85</v>
      </c>
      <c r="AY303" s="17" t="s">
        <v>154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7" t="s">
        <v>83</v>
      </c>
      <c r="BK303" s="204">
        <f>ROUND(I303*H303,2)</f>
        <v>0</v>
      </c>
      <c r="BL303" s="17" t="s">
        <v>162</v>
      </c>
      <c r="BM303" s="203" t="s">
        <v>341</v>
      </c>
    </row>
    <row r="304" spans="1:65" s="2" customFormat="1" ht="48.75">
      <c r="A304" s="34"/>
      <c r="B304" s="35"/>
      <c r="C304" s="36"/>
      <c r="D304" s="205" t="s">
        <v>163</v>
      </c>
      <c r="E304" s="36"/>
      <c r="F304" s="206" t="s">
        <v>342</v>
      </c>
      <c r="G304" s="36"/>
      <c r="H304" s="36"/>
      <c r="I304" s="207"/>
      <c r="J304" s="36"/>
      <c r="K304" s="36"/>
      <c r="L304" s="39"/>
      <c r="M304" s="208"/>
      <c r="N304" s="209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163</v>
      </c>
      <c r="AU304" s="17" t="s">
        <v>85</v>
      </c>
    </row>
    <row r="305" spans="1:65" s="14" customFormat="1" ht="11.25">
      <c r="B305" s="221"/>
      <c r="C305" s="222"/>
      <c r="D305" s="205" t="s">
        <v>164</v>
      </c>
      <c r="E305" s="223" t="s">
        <v>1</v>
      </c>
      <c r="F305" s="224" t="s">
        <v>167</v>
      </c>
      <c r="G305" s="222"/>
      <c r="H305" s="223" t="s">
        <v>1</v>
      </c>
      <c r="I305" s="225"/>
      <c r="J305" s="222"/>
      <c r="K305" s="222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164</v>
      </c>
      <c r="AU305" s="230" t="s">
        <v>85</v>
      </c>
      <c r="AV305" s="14" t="s">
        <v>83</v>
      </c>
      <c r="AW305" s="14" t="s">
        <v>31</v>
      </c>
      <c r="AX305" s="14" t="s">
        <v>75</v>
      </c>
      <c r="AY305" s="230" t="s">
        <v>154</v>
      </c>
    </row>
    <row r="306" spans="1:65" s="13" customFormat="1" ht="11.25">
      <c r="B306" s="210"/>
      <c r="C306" s="211"/>
      <c r="D306" s="205" t="s">
        <v>164</v>
      </c>
      <c r="E306" s="212" t="s">
        <v>1</v>
      </c>
      <c r="F306" s="213" t="s">
        <v>343</v>
      </c>
      <c r="G306" s="211"/>
      <c r="H306" s="214">
        <v>46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164</v>
      </c>
      <c r="AU306" s="220" t="s">
        <v>85</v>
      </c>
      <c r="AV306" s="13" t="s">
        <v>85</v>
      </c>
      <c r="AW306" s="13" t="s">
        <v>31</v>
      </c>
      <c r="AX306" s="13" t="s">
        <v>75</v>
      </c>
      <c r="AY306" s="220" t="s">
        <v>154</v>
      </c>
    </row>
    <row r="307" spans="1:65" s="14" customFormat="1" ht="11.25">
      <c r="B307" s="221"/>
      <c r="C307" s="222"/>
      <c r="D307" s="205" t="s">
        <v>164</v>
      </c>
      <c r="E307" s="223" t="s">
        <v>1</v>
      </c>
      <c r="F307" s="224" t="s">
        <v>226</v>
      </c>
      <c r="G307" s="222"/>
      <c r="H307" s="223" t="s">
        <v>1</v>
      </c>
      <c r="I307" s="225"/>
      <c r="J307" s="222"/>
      <c r="K307" s="222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164</v>
      </c>
      <c r="AU307" s="230" t="s">
        <v>85</v>
      </c>
      <c r="AV307" s="14" t="s">
        <v>83</v>
      </c>
      <c r="AW307" s="14" t="s">
        <v>31</v>
      </c>
      <c r="AX307" s="14" t="s">
        <v>75</v>
      </c>
      <c r="AY307" s="230" t="s">
        <v>154</v>
      </c>
    </row>
    <row r="308" spans="1:65" s="13" customFormat="1" ht="11.25">
      <c r="B308" s="210"/>
      <c r="C308" s="211"/>
      <c r="D308" s="205" t="s">
        <v>164</v>
      </c>
      <c r="E308" s="212" t="s">
        <v>1</v>
      </c>
      <c r="F308" s="213" t="s">
        <v>235</v>
      </c>
      <c r="G308" s="211"/>
      <c r="H308" s="214">
        <v>28</v>
      </c>
      <c r="I308" s="215"/>
      <c r="J308" s="211"/>
      <c r="K308" s="211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164</v>
      </c>
      <c r="AU308" s="220" t="s">
        <v>85</v>
      </c>
      <c r="AV308" s="13" t="s">
        <v>85</v>
      </c>
      <c r="AW308" s="13" t="s">
        <v>31</v>
      </c>
      <c r="AX308" s="13" t="s">
        <v>75</v>
      </c>
      <c r="AY308" s="220" t="s">
        <v>154</v>
      </c>
    </row>
    <row r="309" spans="1:65" s="15" customFormat="1" ht="11.25">
      <c r="B309" s="231"/>
      <c r="C309" s="232"/>
      <c r="D309" s="205" t="s">
        <v>164</v>
      </c>
      <c r="E309" s="233" t="s">
        <v>1</v>
      </c>
      <c r="F309" s="234" t="s">
        <v>171</v>
      </c>
      <c r="G309" s="232"/>
      <c r="H309" s="235">
        <v>74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164</v>
      </c>
      <c r="AU309" s="241" t="s">
        <v>85</v>
      </c>
      <c r="AV309" s="15" t="s">
        <v>162</v>
      </c>
      <c r="AW309" s="15" t="s">
        <v>31</v>
      </c>
      <c r="AX309" s="15" t="s">
        <v>83</v>
      </c>
      <c r="AY309" s="241" t="s">
        <v>154</v>
      </c>
    </row>
    <row r="310" spans="1:65" s="2" customFormat="1" ht="24.2" customHeight="1">
      <c r="A310" s="34"/>
      <c r="B310" s="35"/>
      <c r="C310" s="242" t="s">
        <v>344</v>
      </c>
      <c r="D310" s="242" t="s">
        <v>239</v>
      </c>
      <c r="E310" s="243" t="s">
        <v>345</v>
      </c>
      <c r="F310" s="244" t="s">
        <v>346</v>
      </c>
      <c r="G310" s="245" t="s">
        <v>260</v>
      </c>
      <c r="H310" s="246">
        <v>0.34</v>
      </c>
      <c r="I310" s="247"/>
      <c r="J310" s="248">
        <f>ROUND(I310*H310,2)</f>
        <v>0</v>
      </c>
      <c r="K310" s="244" t="s">
        <v>160</v>
      </c>
      <c r="L310" s="39"/>
      <c r="M310" s="249" t="s">
        <v>1</v>
      </c>
      <c r="N310" s="250" t="s">
        <v>40</v>
      </c>
      <c r="O310" s="71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3" t="s">
        <v>162</v>
      </c>
      <c r="AT310" s="203" t="s">
        <v>239</v>
      </c>
      <c r="AU310" s="203" t="s">
        <v>85</v>
      </c>
      <c r="AY310" s="17" t="s">
        <v>154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17" t="s">
        <v>83</v>
      </c>
      <c r="BK310" s="204">
        <f>ROUND(I310*H310,2)</f>
        <v>0</v>
      </c>
      <c r="BL310" s="17" t="s">
        <v>162</v>
      </c>
      <c r="BM310" s="203" t="s">
        <v>347</v>
      </c>
    </row>
    <row r="311" spans="1:65" s="2" customFormat="1" ht="78">
      <c r="A311" s="34"/>
      <c r="B311" s="35"/>
      <c r="C311" s="36"/>
      <c r="D311" s="205" t="s">
        <v>163</v>
      </c>
      <c r="E311" s="36"/>
      <c r="F311" s="206" t="s">
        <v>348</v>
      </c>
      <c r="G311" s="36"/>
      <c r="H311" s="36"/>
      <c r="I311" s="207"/>
      <c r="J311" s="36"/>
      <c r="K311" s="36"/>
      <c r="L311" s="39"/>
      <c r="M311" s="208"/>
      <c r="N311" s="209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163</v>
      </c>
      <c r="AU311" s="17" t="s">
        <v>85</v>
      </c>
    </row>
    <row r="312" spans="1:65" s="13" customFormat="1" ht="11.25">
      <c r="B312" s="210"/>
      <c r="C312" s="211"/>
      <c r="D312" s="205" t="s">
        <v>164</v>
      </c>
      <c r="E312" s="212" t="s">
        <v>1</v>
      </c>
      <c r="F312" s="213" t="s">
        <v>295</v>
      </c>
      <c r="G312" s="211"/>
      <c r="H312" s="214">
        <v>0.04</v>
      </c>
      <c r="I312" s="215"/>
      <c r="J312" s="211"/>
      <c r="K312" s="211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164</v>
      </c>
      <c r="AU312" s="220" t="s">
        <v>85</v>
      </c>
      <c r="AV312" s="13" t="s">
        <v>85</v>
      </c>
      <c r="AW312" s="13" t="s">
        <v>31</v>
      </c>
      <c r="AX312" s="13" t="s">
        <v>75</v>
      </c>
      <c r="AY312" s="220" t="s">
        <v>154</v>
      </c>
    </row>
    <row r="313" spans="1:65" s="13" customFormat="1" ht="11.25">
      <c r="B313" s="210"/>
      <c r="C313" s="211"/>
      <c r="D313" s="205" t="s">
        <v>164</v>
      </c>
      <c r="E313" s="212" t="s">
        <v>1</v>
      </c>
      <c r="F313" s="213" t="s">
        <v>296</v>
      </c>
      <c r="G313" s="211"/>
      <c r="H313" s="214">
        <v>0.24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164</v>
      </c>
      <c r="AU313" s="220" t="s">
        <v>85</v>
      </c>
      <c r="AV313" s="13" t="s">
        <v>85</v>
      </c>
      <c r="AW313" s="13" t="s">
        <v>31</v>
      </c>
      <c r="AX313" s="13" t="s">
        <v>75</v>
      </c>
      <c r="AY313" s="220" t="s">
        <v>154</v>
      </c>
    </row>
    <row r="314" spans="1:65" s="13" customFormat="1" ht="11.25">
      <c r="B314" s="210"/>
      <c r="C314" s="211"/>
      <c r="D314" s="205" t="s">
        <v>164</v>
      </c>
      <c r="E314" s="212" t="s">
        <v>1</v>
      </c>
      <c r="F314" s="213" t="s">
        <v>297</v>
      </c>
      <c r="G314" s="211"/>
      <c r="H314" s="214">
        <v>3.5000000000000003E-2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164</v>
      </c>
      <c r="AU314" s="220" t="s">
        <v>85</v>
      </c>
      <c r="AV314" s="13" t="s">
        <v>85</v>
      </c>
      <c r="AW314" s="13" t="s">
        <v>31</v>
      </c>
      <c r="AX314" s="13" t="s">
        <v>75</v>
      </c>
      <c r="AY314" s="220" t="s">
        <v>154</v>
      </c>
    </row>
    <row r="315" spans="1:65" s="13" customFormat="1" ht="11.25">
      <c r="B315" s="210"/>
      <c r="C315" s="211"/>
      <c r="D315" s="205" t="s">
        <v>164</v>
      </c>
      <c r="E315" s="212" t="s">
        <v>1</v>
      </c>
      <c r="F315" s="213" t="s">
        <v>298</v>
      </c>
      <c r="G315" s="211"/>
      <c r="H315" s="214">
        <v>2.5000000000000001E-2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164</v>
      </c>
      <c r="AU315" s="220" t="s">
        <v>85</v>
      </c>
      <c r="AV315" s="13" t="s">
        <v>85</v>
      </c>
      <c r="AW315" s="13" t="s">
        <v>31</v>
      </c>
      <c r="AX315" s="13" t="s">
        <v>75</v>
      </c>
      <c r="AY315" s="220" t="s">
        <v>154</v>
      </c>
    </row>
    <row r="316" spans="1:65" s="15" customFormat="1" ht="11.25">
      <c r="B316" s="231"/>
      <c r="C316" s="232"/>
      <c r="D316" s="205" t="s">
        <v>164</v>
      </c>
      <c r="E316" s="233" t="s">
        <v>1</v>
      </c>
      <c r="F316" s="234" t="s">
        <v>171</v>
      </c>
      <c r="G316" s="232"/>
      <c r="H316" s="235">
        <v>0.33999999999999997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164</v>
      </c>
      <c r="AU316" s="241" t="s">
        <v>85</v>
      </c>
      <c r="AV316" s="15" t="s">
        <v>162</v>
      </c>
      <c r="AW316" s="15" t="s">
        <v>31</v>
      </c>
      <c r="AX316" s="15" t="s">
        <v>83</v>
      </c>
      <c r="AY316" s="241" t="s">
        <v>154</v>
      </c>
    </row>
    <row r="317" spans="1:65" s="2" customFormat="1" ht="24.2" customHeight="1">
      <c r="A317" s="34"/>
      <c r="B317" s="35"/>
      <c r="C317" s="242" t="s">
        <v>252</v>
      </c>
      <c r="D317" s="242" t="s">
        <v>239</v>
      </c>
      <c r="E317" s="243" t="s">
        <v>349</v>
      </c>
      <c r="F317" s="244" t="s">
        <v>350</v>
      </c>
      <c r="G317" s="245" t="s">
        <v>351</v>
      </c>
      <c r="H317" s="246">
        <v>76</v>
      </c>
      <c r="I317" s="247"/>
      <c r="J317" s="248">
        <f>ROUND(I317*H317,2)</f>
        <v>0</v>
      </c>
      <c r="K317" s="244" t="s">
        <v>160</v>
      </c>
      <c r="L317" s="39"/>
      <c r="M317" s="249" t="s">
        <v>1</v>
      </c>
      <c r="N317" s="250" t="s">
        <v>40</v>
      </c>
      <c r="O317" s="71"/>
      <c r="P317" s="201">
        <f>O317*H317</f>
        <v>0</v>
      </c>
      <c r="Q317" s="201">
        <v>0</v>
      </c>
      <c r="R317" s="201">
        <f>Q317*H317</f>
        <v>0</v>
      </c>
      <c r="S317" s="201">
        <v>0</v>
      </c>
      <c r="T317" s="202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3" t="s">
        <v>162</v>
      </c>
      <c r="AT317" s="203" t="s">
        <v>239</v>
      </c>
      <c r="AU317" s="203" t="s">
        <v>85</v>
      </c>
      <c r="AY317" s="17" t="s">
        <v>154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17" t="s">
        <v>83</v>
      </c>
      <c r="BK317" s="204">
        <f>ROUND(I317*H317,2)</f>
        <v>0</v>
      </c>
      <c r="BL317" s="17" t="s">
        <v>162</v>
      </c>
      <c r="BM317" s="203" t="s">
        <v>352</v>
      </c>
    </row>
    <row r="318" spans="1:65" s="2" customFormat="1" ht="68.25">
      <c r="A318" s="34"/>
      <c r="B318" s="35"/>
      <c r="C318" s="36"/>
      <c r="D318" s="205" t="s">
        <v>163</v>
      </c>
      <c r="E318" s="36"/>
      <c r="F318" s="206" t="s">
        <v>353</v>
      </c>
      <c r="G318" s="36"/>
      <c r="H318" s="36"/>
      <c r="I318" s="207"/>
      <c r="J318" s="36"/>
      <c r="K318" s="36"/>
      <c r="L318" s="39"/>
      <c r="M318" s="208"/>
      <c r="N318" s="209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163</v>
      </c>
      <c r="AU318" s="17" t="s">
        <v>85</v>
      </c>
    </row>
    <row r="319" spans="1:65" s="13" customFormat="1" ht="11.25">
      <c r="B319" s="210"/>
      <c r="C319" s="211"/>
      <c r="D319" s="205" t="s">
        <v>164</v>
      </c>
      <c r="E319" s="212" t="s">
        <v>1</v>
      </c>
      <c r="F319" s="213" t="s">
        <v>354</v>
      </c>
      <c r="G319" s="211"/>
      <c r="H319" s="214">
        <v>76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164</v>
      </c>
      <c r="AU319" s="220" t="s">
        <v>85</v>
      </c>
      <c r="AV319" s="13" t="s">
        <v>85</v>
      </c>
      <c r="AW319" s="13" t="s">
        <v>31</v>
      </c>
      <c r="AX319" s="13" t="s">
        <v>75</v>
      </c>
      <c r="AY319" s="220" t="s">
        <v>154</v>
      </c>
    </row>
    <row r="320" spans="1:65" s="15" customFormat="1" ht="11.25">
      <c r="B320" s="231"/>
      <c r="C320" s="232"/>
      <c r="D320" s="205" t="s">
        <v>164</v>
      </c>
      <c r="E320" s="233" t="s">
        <v>1</v>
      </c>
      <c r="F320" s="234" t="s">
        <v>171</v>
      </c>
      <c r="G320" s="232"/>
      <c r="H320" s="235">
        <v>76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164</v>
      </c>
      <c r="AU320" s="241" t="s">
        <v>85</v>
      </c>
      <c r="AV320" s="15" t="s">
        <v>162</v>
      </c>
      <c r="AW320" s="15" t="s">
        <v>31</v>
      </c>
      <c r="AX320" s="15" t="s">
        <v>83</v>
      </c>
      <c r="AY320" s="241" t="s">
        <v>154</v>
      </c>
    </row>
    <row r="321" spans="1:65" s="2" customFormat="1" ht="24.2" customHeight="1">
      <c r="A321" s="34"/>
      <c r="B321" s="35"/>
      <c r="C321" s="242" t="s">
        <v>355</v>
      </c>
      <c r="D321" s="242" t="s">
        <v>239</v>
      </c>
      <c r="E321" s="243" t="s">
        <v>356</v>
      </c>
      <c r="F321" s="244" t="s">
        <v>357</v>
      </c>
      <c r="G321" s="245" t="s">
        <v>351</v>
      </c>
      <c r="H321" s="246">
        <v>60</v>
      </c>
      <c r="I321" s="247"/>
      <c r="J321" s="248">
        <f>ROUND(I321*H321,2)</f>
        <v>0</v>
      </c>
      <c r="K321" s="244" t="s">
        <v>160</v>
      </c>
      <c r="L321" s="39"/>
      <c r="M321" s="249" t="s">
        <v>1</v>
      </c>
      <c r="N321" s="250" t="s">
        <v>40</v>
      </c>
      <c r="O321" s="71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03" t="s">
        <v>162</v>
      </c>
      <c r="AT321" s="203" t="s">
        <v>239</v>
      </c>
      <c r="AU321" s="203" t="s">
        <v>85</v>
      </c>
      <c r="AY321" s="17" t="s">
        <v>154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17" t="s">
        <v>83</v>
      </c>
      <c r="BK321" s="204">
        <f>ROUND(I321*H321,2)</f>
        <v>0</v>
      </c>
      <c r="BL321" s="17" t="s">
        <v>162</v>
      </c>
      <c r="BM321" s="203" t="s">
        <v>358</v>
      </c>
    </row>
    <row r="322" spans="1:65" s="2" customFormat="1" ht="58.5">
      <c r="A322" s="34"/>
      <c r="B322" s="35"/>
      <c r="C322" s="36"/>
      <c r="D322" s="205" t="s">
        <v>163</v>
      </c>
      <c r="E322" s="36"/>
      <c r="F322" s="206" t="s">
        <v>359</v>
      </c>
      <c r="G322" s="36"/>
      <c r="H322" s="36"/>
      <c r="I322" s="207"/>
      <c r="J322" s="36"/>
      <c r="K322" s="36"/>
      <c r="L322" s="39"/>
      <c r="M322" s="208"/>
      <c r="N322" s="209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163</v>
      </c>
      <c r="AU322" s="17" t="s">
        <v>85</v>
      </c>
    </row>
    <row r="323" spans="1:65" s="13" customFormat="1" ht="11.25">
      <c r="B323" s="210"/>
      <c r="C323" s="211"/>
      <c r="D323" s="205" t="s">
        <v>164</v>
      </c>
      <c r="E323" s="212" t="s">
        <v>1</v>
      </c>
      <c r="F323" s="213" t="s">
        <v>360</v>
      </c>
      <c r="G323" s="211"/>
      <c r="H323" s="214">
        <v>60</v>
      </c>
      <c r="I323" s="215"/>
      <c r="J323" s="211"/>
      <c r="K323" s="211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164</v>
      </c>
      <c r="AU323" s="220" t="s">
        <v>85</v>
      </c>
      <c r="AV323" s="13" t="s">
        <v>85</v>
      </c>
      <c r="AW323" s="13" t="s">
        <v>31</v>
      </c>
      <c r="AX323" s="13" t="s">
        <v>75</v>
      </c>
      <c r="AY323" s="220" t="s">
        <v>154</v>
      </c>
    </row>
    <row r="324" spans="1:65" s="15" customFormat="1" ht="11.25">
      <c r="B324" s="231"/>
      <c r="C324" s="232"/>
      <c r="D324" s="205" t="s">
        <v>164</v>
      </c>
      <c r="E324" s="233" t="s">
        <v>1</v>
      </c>
      <c r="F324" s="234" t="s">
        <v>171</v>
      </c>
      <c r="G324" s="232"/>
      <c r="H324" s="235">
        <v>60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164</v>
      </c>
      <c r="AU324" s="241" t="s">
        <v>85</v>
      </c>
      <c r="AV324" s="15" t="s">
        <v>162</v>
      </c>
      <c r="AW324" s="15" t="s">
        <v>31</v>
      </c>
      <c r="AX324" s="15" t="s">
        <v>83</v>
      </c>
      <c r="AY324" s="241" t="s">
        <v>154</v>
      </c>
    </row>
    <row r="325" spans="1:65" s="2" customFormat="1" ht="37.9" customHeight="1">
      <c r="A325" s="34"/>
      <c r="B325" s="35"/>
      <c r="C325" s="242" t="s">
        <v>261</v>
      </c>
      <c r="D325" s="242" t="s">
        <v>239</v>
      </c>
      <c r="E325" s="243" t="s">
        <v>361</v>
      </c>
      <c r="F325" s="244" t="s">
        <v>362</v>
      </c>
      <c r="G325" s="245" t="s">
        <v>310</v>
      </c>
      <c r="H325" s="246">
        <v>7520</v>
      </c>
      <c r="I325" s="247"/>
      <c r="J325" s="248">
        <f>ROUND(I325*H325,2)</f>
        <v>0</v>
      </c>
      <c r="K325" s="244" t="s">
        <v>160</v>
      </c>
      <c r="L325" s="39"/>
      <c r="M325" s="249" t="s">
        <v>1</v>
      </c>
      <c r="N325" s="250" t="s">
        <v>40</v>
      </c>
      <c r="O325" s="71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3" t="s">
        <v>162</v>
      </c>
      <c r="AT325" s="203" t="s">
        <v>239</v>
      </c>
      <c r="AU325" s="203" t="s">
        <v>85</v>
      </c>
      <c r="AY325" s="17" t="s">
        <v>154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7" t="s">
        <v>83</v>
      </c>
      <c r="BK325" s="204">
        <f>ROUND(I325*H325,2)</f>
        <v>0</v>
      </c>
      <c r="BL325" s="17" t="s">
        <v>162</v>
      </c>
      <c r="BM325" s="203" t="s">
        <v>363</v>
      </c>
    </row>
    <row r="326" spans="1:65" s="2" customFormat="1" ht="58.5">
      <c r="A326" s="34"/>
      <c r="B326" s="35"/>
      <c r="C326" s="36"/>
      <c r="D326" s="205" t="s">
        <v>163</v>
      </c>
      <c r="E326" s="36"/>
      <c r="F326" s="206" t="s">
        <v>364</v>
      </c>
      <c r="G326" s="36"/>
      <c r="H326" s="36"/>
      <c r="I326" s="207"/>
      <c r="J326" s="36"/>
      <c r="K326" s="36"/>
      <c r="L326" s="39"/>
      <c r="M326" s="208"/>
      <c r="N326" s="209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163</v>
      </c>
      <c r="AU326" s="17" t="s">
        <v>85</v>
      </c>
    </row>
    <row r="327" spans="1:65" s="13" customFormat="1" ht="11.25">
      <c r="B327" s="210"/>
      <c r="C327" s="211"/>
      <c r="D327" s="205" t="s">
        <v>164</v>
      </c>
      <c r="E327" s="212" t="s">
        <v>1</v>
      </c>
      <c r="F327" s="213" t="s">
        <v>365</v>
      </c>
      <c r="G327" s="211"/>
      <c r="H327" s="214">
        <v>7520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164</v>
      </c>
      <c r="AU327" s="220" t="s">
        <v>85</v>
      </c>
      <c r="AV327" s="13" t="s">
        <v>85</v>
      </c>
      <c r="AW327" s="13" t="s">
        <v>31</v>
      </c>
      <c r="AX327" s="13" t="s">
        <v>75</v>
      </c>
      <c r="AY327" s="220" t="s">
        <v>154</v>
      </c>
    </row>
    <row r="328" spans="1:65" s="15" customFormat="1" ht="11.25">
      <c r="B328" s="231"/>
      <c r="C328" s="232"/>
      <c r="D328" s="205" t="s">
        <v>164</v>
      </c>
      <c r="E328" s="233" t="s">
        <v>1</v>
      </c>
      <c r="F328" s="234" t="s">
        <v>171</v>
      </c>
      <c r="G328" s="232"/>
      <c r="H328" s="235">
        <v>7520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164</v>
      </c>
      <c r="AU328" s="241" t="s">
        <v>85</v>
      </c>
      <c r="AV328" s="15" t="s">
        <v>162</v>
      </c>
      <c r="AW328" s="15" t="s">
        <v>31</v>
      </c>
      <c r="AX328" s="15" t="s">
        <v>83</v>
      </c>
      <c r="AY328" s="241" t="s">
        <v>154</v>
      </c>
    </row>
    <row r="329" spans="1:65" s="2" customFormat="1" ht="37.9" customHeight="1">
      <c r="A329" s="34"/>
      <c r="B329" s="35"/>
      <c r="C329" s="242" t="s">
        <v>366</v>
      </c>
      <c r="D329" s="242" t="s">
        <v>239</v>
      </c>
      <c r="E329" s="243" t="s">
        <v>367</v>
      </c>
      <c r="F329" s="244" t="s">
        <v>368</v>
      </c>
      <c r="G329" s="245" t="s">
        <v>310</v>
      </c>
      <c r="H329" s="246">
        <v>7520</v>
      </c>
      <c r="I329" s="247"/>
      <c r="J329" s="248">
        <f>ROUND(I329*H329,2)</f>
        <v>0</v>
      </c>
      <c r="K329" s="244" t="s">
        <v>160</v>
      </c>
      <c r="L329" s="39"/>
      <c r="M329" s="249" t="s">
        <v>1</v>
      </c>
      <c r="N329" s="250" t="s">
        <v>40</v>
      </c>
      <c r="O329" s="71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3" t="s">
        <v>162</v>
      </c>
      <c r="AT329" s="203" t="s">
        <v>239</v>
      </c>
      <c r="AU329" s="203" t="s">
        <v>85</v>
      </c>
      <c r="AY329" s="17" t="s">
        <v>154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17" t="s">
        <v>83</v>
      </c>
      <c r="BK329" s="204">
        <f>ROUND(I329*H329,2)</f>
        <v>0</v>
      </c>
      <c r="BL329" s="17" t="s">
        <v>162</v>
      </c>
      <c r="BM329" s="203" t="s">
        <v>369</v>
      </c>
    </row>
    <row r="330" spans="1:65" s="2" customFormat="1" ht="58.5">
      <c r="A330" s="34"/>
      <c r="B330" s="35"/>
      <c r="C330" s="36"/>
      <c r="D330" s="205" t="s">
        <v>163</v>
      </c>
      <c r="E330" s="36"/>
      <c r="F330" s="206" t="s">
        <v>370</v>
      </c>
      <c r="G330" s="36"/>
      <c r="H330" s="36"/>
      <c r="I330" s="207"/>
      <c r="J330" s="36"/>
      <c r="K330" s="36"/>
      <c r="L330" s="39"/>
      <c r="M330" s="208"/>
      <c r="N330" s="209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163</v>
      </c>
      <c r="AU330" s="17" t="s">
        <v>85</v>
      </c>
    </row>
    <row r="331" spans="1:65" s="13" customFormat="1" ht="11.25">
      <c r="B331" s="210"/>
      <c r="C331" s="211"/>
      <c r="D331" s="205" t="s">
        <v>164</v>
      </c>
      <c r="E331" s="212" t="s">
        <v>1</v>
      </c>
      <c r="F331" s="213" t="s">
        <v>365</v>
      </c>
      <c r="G331" s="211"/>
      <c r="H331" s="214">
        <v>7520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164</v>
      </c>
      <c r="AU331" s="220" t="s">
        <v>85</v>
      </c>
      <c r="AV331" s="13" t="s">
        <v>85</v>
      </c>
      <c r="AW331" s="13" t="s">
        <v>31</v>
      </c>
      <c r="AX331" s="13" t="s">
        <v>75</v>
      </c>
      <c r="AY331" s="220" t="s">
        <v>154</v>
      </c>
    </row>
    <row r="332" spans="1:65" s="15" customFormat="1" ht="11.25">
      <c r="B332" s="231"/>
      <c r="C332" s="232"/>
      <c r="D332" s="205" t="s">
        <v>164</v>
      </c>
      <c r="E332" s="233" t="s">
        <v>1</v>
      </c>
      <c r="F332" s="234" t="s">
        <v>171</v>
      </c>
      <c r="G332" s="232"/>
      <c r="H332" s="235">
        <v>7520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AT332" s="241" t="s">
        <v>164</v>
      </c>
      <c r="AU332" s="241" t="s">
        <v>85</v>
      </c>
      <c r="AV332" s="15" t="s">
        <v>162</v>
      </c>
      <c r="AW332" s="15" t="s">
        <v>31</v>
      </c>
      <c r="AX332" s="15" t="s">
        <v>83</v>
      </c>
      <c r="AY332" s="241" t="s">
        <v>154</v>
      </c>
    </row>
    <row r="333" spans="1:65" s="2" customFormat="1" ht="16.5" customHeight="1">
      <c r="A333" s="34"/>
      <c r="B333" s="35"/>
      <c r="C333" s="242" t="s">
        <v>270</v>
      </c>
      <c r="D333" s="242" t="s">
        <v>239</v>
      </c>
      <c r="E333" s="243" t="s">
        <v>371</v>
      </c>
      <c r="F333" s="244" t="s">
        <v>372</v>
      </c>
      <c r="G333" s="245" t="s">
        <v>159</v>
      </c>
      <c r="H333" s="246">
        <v>42</v>
      </c>
      <c r="I333" s="247"/>
      <c r="J333" s="248">
        <f>ROUND(I333*H333,2)</f>
        <v>0</v>
      </c>
      <c r="K333" s="244" t="s">
        <v>160</v>
      </c>
      <c r="L333" s="39"/>
      <c r="M333" s="249" t="s">
        <v>1</v>
      </c>
      <c r="N333" s="250" t="s">
        <v>40</v>
      </c>
      <c r="O333" s="71"/>
      <c r="P333" s="201">
        <f>O333*H333</f>
        <v>0</v>
      </c>
      <c r="Q333" s="201">
        <v>0</v>
      </c>
      <c r="R333" s="201">
        <f>Q333*H333</f>
        <v>0</v>
      </c>
      <c r="S333" s="201">
        <v>0</v>
      </c>
      <c r="T333" s="202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3" t="s">
        <v>162</v>
      </c>
      <c r="AT333" s="203" t="s">
        <v>239</v>
      </c>
      <c r="AU333" s="203" t="s">
        <v>85</v>
      </c>
      <c r="AY333" s="17" t="s">
        <v>154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7" t="s">
        <v>83</v>
      </c>
      <c r="BK333" s="204">
        <f>ROUND(I333*H333,2)</f>
        <v>0</v>
      </c>
      <c r="BL333" s="17" t="s">
        <v>162</v>
      </c>
      <c r="BM333" s="203" t="s">
        <v>360</v>
      </c>
    </row>
    <row r="334" spans="1:65" s="2" customFormat="1" ht="39">
      <c r="A334" s="34"/>
      <c r="B334" s="35"/>
      <c r="C334" s="36"/>
      <c r="D334" s="205" t="s">
        <v>163</v>
      </c>
      <c r="E334" s="36"/>
      <c r="F334" s="206" t="s">
        <v>373</v>
      </c>
      <c r="G334" s="36"/>
      <c r="H334" s="36"/>
      <c r="I334" s="207"/>
      <c r="J334" s="36"/>
      <c r="K334" s="36"/>
      <c r="L334" s="39"/>
      <c r="M334" s="208"/>
      <c r="N334" s="209"/>
      <c r="O334" s="71"/>
      <c r="P334" s="71"/>
      <c r="Q334" s="71"/>
      <c r="R334" s="71"/>
      <c r="S334" s="71"/>
      <c r="T334" s="72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163</v>
      </c>
      <c r="AU334" s="17" t="s">
        <v>85</v>
      </c>
    </row>
    <row r="335" spans="1:65" s="14" customFormat="1" ht="11.25">
      <c r="B335" s="221"/>
      <c r="C335" s="222"/>
      <c r="D335" s="205" t="s">
        <v>164</v>
      </c>
      <c r="E335" s="223" t="s">
        <v>1</v>
      </c>
      <c r="F335" s="224" t="s">
        <v>204</v>
      </c>
      <c r="G335" s="222"/>
      <c r="H335" s="223" t="s">
        <v>1</v>
      </c>
      <c r="I335" s="225"/>
      <c r="J335" s="222"/>
      <c r="K335" s="222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164</v>
      </c>
      <c r="AU335" s="230" t="s">
        <v>85</v>
      </c>
      <c r="AV335" s="14" t="s">
        <v>83</v>
      </c>
      <c r="AW335" s="14" t="s">
        <v>31</v>
      </c>
      <c r="AX335" s="14" t="s">
        <v>75</v>
      </c>
      <c r="AY335" s="230" t="s">
        <v>154</v>
      </c>
    </row>
    <row r="336" spans="1:65" s="13" customFormat="1" ht="11.25">
      <c r="B336" s="210"/>
      <c r="C336" s="211"/>
      <c r="D336" s="205" t="s">
        <v>164</v>
      </c>
      <c r="E336" s="212" t="s">
        <v>1</v>
      </c>
      <c r="F336" s="213" t="s">
        <v>205</v>
      </c>
      <c r="G336" s="211"/>
      <c r="H336" s="214">
        <v>42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164</v>
      </c>
      <c r="AU336" s="220" t="s">
        <v>85</v>
      </c>
      <c r="AV336" s="13" t="s">
        <v>85</v>
      </c>
      <c r="AW336" s="13" t="s">
        <v>31</v>
      </c>
      <c r="AX336" s="13" t="s">
        <v>75</v>
      </c>
      <c r="AY336" s="220" t="s">
        <v>154</v>
      </c>
    </row>
    <row r="337" spans="1:65" s="15" customFormat="1" ht="11.25">
      <c r="B337" s="231"/>
      <c r="C337" s="232"/>
      <c r="D337" s="205" t="s">
        <v>164</v>
      </c>
      <c r="E337" s="233" t="s">
        <v>1</v>
      </c>
      <c r="F337" s="234" t="s">
        <v>171</v>
      </c>
      <c r="G337" s="232"/>
      <c r="H337" s="235">
        <v>42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164</v>
      </c>
      <c r="AU337" s="241" t="s">
        <v>85</v>
      </c>
      <c r="AV337" s="15" t="s">
        <v>162</v>
      </c>
      <c r="AW337" s="15" t="s">
        <v>31</v>
      </c>
      <c r="AX337" s="15" t="s">
        <v>83</v>
      </c>
      <c r="AY337" s="241" t="s">
        <v>154</v>
      </c>
    </row>
    <row r="338" spans="1:65" s="2" customFormat="1" ht="24.2" customHeight="1">
      <c r="A338" s="34"/>
      <c r="B338" s="35"/>
      <c r="C338" s="242" t="s">
        <v>374</v>
      </c>
      <c r="D338" s="242" t="s">
        <v>239</v>
      </c>
      <c r="E338" s="243" t="s">
        <v>375</v>
      </c>
      <c r="F338" s="244" t="s">
        <v>376</v>
      </c>
      <c r="G338" s="245" t="s">
        <v>159</v>
      </c>
      <c r="H338" s="246">
        <v>56</v>
      </c>
      <c r="I338" s="247"/>
      <c r="J338" s="248">
        <f>ROUND(I338*H338,2)</f>
        <v>0</v>
      </c>
      <c r="K338" s="244" t="s">
        <v>160</v>
      </c>
      <c r="L338" s="39"/>
      <c r="M338" s="249" t="s">
        <v>1</v>
      </c>
      <c r="N338" s="250" t="s">
        <v>40</v>
      </c>
      <c r="O338" s="71"/>
      <c r="P338" s="201">
        <f>O338*H338</f>
        <v>0</v>
      </c>
      <c r="Q338" s="201">
        <v>0</v>
      </c>
      <c r="R338" s="201">
        <f>Q338*H338</f>
        <v>0</v>
      </c>
      <c r="S338" s="201">
        <v>0</v>
      </c>
      <c r="T338" s="202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3" t="s">
        <v>162</v>
      </c>
      <c r="AT338" s="203" t="s">
        <v>239</v>
      </c>
      <c r="AU338" s="203" t="s">
        <v>85</v>
      </c>
      <c r="AY338" s="17" t="s">
        <v>154</v>
      </c>
      <c r="BE338" s="204">
        <f>IF(N338="základní",J338,0)</f>
        <v>0</v>
      </c>
      <c r="BF338" s="204">
        <f>IF(N338="snížená",J338,0)</f>
        <v>0</v>
      </c>
      <c r="BG338" s="204">
        <f>IF(N338="zákl. přenesená",J338,0)</f>
        <v>0</v>
      </c>
      <c r="BH338" s="204">
        <f>IF(N338="sníž. přenesená",J338,0)</f>
        <v>0</v>
      </c>
      <c r="BI338" s="204">
        <f>IF(N338="nulová",J338,0)</f>
        <v>0</v>
      </c>
      <c r="BJ338" s="17" t="s">
        <v>83</v>
      </c>
      <c r="BK338" s="204">
        <f>ROUND(I338*H338,2)</f>
        <v>0</v>
      </c>
      <c r="BL338" s="17" t="s">
        <v>162</v>
      </c>
      <c r="BM338" s="203" t="s">
        <v>377</v>
      </c>
    </row>
    <row r="339" spans="1:65" s="2" customFormat="1" ht="29.25">
      <c r="A339" s="34"/>
      <c r="B339" s="35"/>
      <c r="C339" s="36"/>
      <c r="D339" s="205" t="s">
        <v>163</v>
      </c>
      <c r="E339" s="36"/>
      <c r="F339" s="206" t="s">
        <v>378</v>
      </c>
      <c r="G339" s="36"/>
      <c r="H339" s="36"/>
      <c r="I339" s="207"/>
      <c r="J339" s="36"/>
      <c r="K339" s="36"/>
      <c r="L339" s="39"/>
      <c r="M339" s="208"/>
      <c r="N339" s="209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163</v>
      </c>
      <c r="AU339" s="17" t="s">
        <v>85</v>
      </c>
    </row>
    <row r="340" spans="1:65" s="14" customFormat="1" ht="11.25">
      <c r="B340" s="221"/>
      <c r="C340" s="222"/>
      <c r="D340" s="205" t="s">
        <v>164</v>
      </c>
      <c r="E340" s="223" t="s">
        <v>1</v>
      </c>
      <c r="F340" s="224" t="s">
        <v>379</v>
      </c>
      <c r="G340" s="222"/>
      <c r="H340" s="223" t="s">
        <v>1</v>
      </c>
      <c r="I340" s="225"/>
      <c r="J340" s="222"/>
      <c r="K340" s="222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164</v>
      </c>
      <c r="AU340" s="230" t="s">
        <v>85</v>
      </c>
      <c r="AV340" s="14" t="s">
        <v>83</v>
      </c>
      <c r="AW340" s="14" t="s">
        <v>31</v>
      </c>
      <c r="AX340" s="14" t="s">
        <v>75</v>
      </c>
      <c r="AY340" s="230" t="s">
        <v>154</v>
      </c>
    </row>
    <row r="341" spans="1:65" s="13" customFormat="1" ht="11.25">
      <c r="B341" s="210"/>
      <c r="C341" s="211"/>
      <c r="D341" s="205" t="s">
        <v>164</v>
      </c>
      <c r="E341" s="212" t="s">
        <v>1</v>
      </c>
      <c r="F341" s="213" t="s">
        <v>363</v>
      </c>
      <c r="G341" s="211"/>
      <c r="H341" s="214">
        <v>56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164</v>
      </c>
      <c r="AU341" s="220" t="s">
        <v>85</v>
      </c>
      <c r="AV341" s="13" t="s">
        <v>85</v>
      </c>
      <c r="AW341" s="13" t="s">
        <v>31</v>
      </c>
      <c r="AX341" s="13" t="s">
        <v>75</v>
      </c>
      <c r="AY341" s="220" t="s">
        <v>154</v>
      </c>
    </row>
    <row r="342" spans="1:65" s="15" customFormat="1" ht="11.25">
      <c r="B342" s="231"/>
      <c r="C342" s="232"/>
      <c r="D342" s="205" t="s">
        <v>164</v>
      </c>
      <c r="E342" s="233" t="s">
        <v>1</v>
      </c>
      <c r="F342" s="234" t="s">
        <v>171</v>
      </c>
      <c r="G342" s="232"/>
      <c r="H342" s="235">
        <v>56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164</v>
      </c>
      <c r="AU342" s="241" t="s">
        <v>85</v>
      </c>
      <c r="AV342" s="15" t="s">
        <v>162</v>
      </c>
      <c r="AW342" s="15" t="s">
        <v>31</v>
      </c>
      <c r="AX342" s="15" t="s">
        <v>83</v>
      </c>
      <c r="AY342" s="241" t="s">
        <v>154</v>
      </c>
    </row>
    <row r="343" spans="1:65" s="2" customFormat="1" ht="21.75" customHeight="1">
      <c r="A343" s="34"/>
      <c r="B343" s="35"/>
      <c r="C343" s="242" t="s">
        <v>279</v>
      </c>
      <c r="D343" s="242" t="s">
        <v>239</v>
      </c>
      <c r="E343" s="243" t="s">
        <v>380</v>
      </c>
      <c r="F343" s="244" t="s">
        <v>381</v>
      </c>
      <c r="G343" s="245" t="s">
        <v>217</v>
      </c>
      <c r="H343" s="246">
        <v>265.5</v>
      </c>
      <c r="I343" s="247"/>
      <c r="J343" s="248">
        <f>ROUND(I343*H343,2)</f>
        <v>0</v>
      </c>
      <c r="K343" s="244" t="s">
        <v>160</v>
      </c>
      <c r="L343" s="39"/>
      <c r="M343" s="249" t="s">
        <v>1</v>
      </c>
      <c r="N343" s="250" t="s">
        <v>40</v>
      </c>
      <c r="O343" s="71"/>
      <c r="P343" s="201">
        <f>O343*H343</f>
        <v>0</v>
      </c>
      <c r="Q343" s="201">
        <v>0</v>
      </c>
      <c r="R343" s="201">
        <f>Q343*H343</f>
        <v>0</v>
      </c>
      <c r="S343" s="201">
        <v>0</v>
      </c>
      <c r="T343" s="202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3" t="s">
        <v>162</v>
      </c>
      <c r="AT343" s="203" t="s">
        <v>239</v>
      </c>
      <c r="AU343" s="203" t="s">
        <v>85</v>
      </c>
      <c r="AY343" s="17" t="s">
        <v>154</v>
      </c>
      <c r="BE343" s="204">
        <f>IF(N343="základní",J343,0)</f>
        <v>0</v>
      </c>
      <c r="BF343" s="204">
        <f>IF(N343="snížená",J343,0)</f>
        <v>0</v>
      </c>
      <c r="BG343" s="204">
        <f>IF(N343="zákl. přenesená",J343,0)</f>
        <v>0</v>
      </c>
      <c r="BH343" s="204">
        <f>IF(N343="sníž. přenesená",J343,0)</f>
        <v>0</v>
      </c>
      <c r="BI343" s="204">
        <f>IF(N343="nulová",J343,0)</f>
        <v>0</v>
      </c>
      <c r="BJ343" s="17" t="s">
        <v>83</v>
      </c>
      <c r="BK343" s="204">
        <f>ROUND(I343*H343,2)</f>
        <v>0</v>
      </c>
      <c r="BL343" s="17" t="s">
        <v>162</v>
      </c>
      <c r="BM343" s="203" t="s">
        <v>382</v>
      </c>
    </row>
    <row r="344" spans="1:65" s="2" customFormat="1" ht="29.25">
      <c r="A344" s="34"/>
      <c r="B344" s="35"/>
      <c r="C344" s="36"/>
      <c r="D344" s="205" t="s">
        <v>163</v>
      </c>
      <c r="E344" s="36"/>
      <c r="F344" s="206" t="s">
        <v>383</v>
      </c>
      <c r="G344" s="36"/>
      <c r="H344" s="36"/>
      <c r="I344" s="207"/>
      <c r="J344" s="36"/>
      <c r="K344" s="36"/>
      <c r="L344" s="39"/>
      <c r="M344" s="208"/>
      <c r="N344" s="209"/>
      <c r="O344" s="71"/>
      <c r="P344" s="71"/>
      <c r="Q344" s="71"/>
      <c r="R344" s="71"/>
      <c r="S344" s="71"/>
      <c r="T344" s="72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163</v>
      </c>
      <c r="AU344" s="17" t="s">
        <v>85</v>
      </c>
    </row>
    <row r="345" spans="1:65" s="14" customFormat="1" ht="11.25">
      <c r="B345" s="221"/>
      <c r="C345" s="222"/>
      <c r="D345" s="205" t="s">
        <v>164</v>
      </c>
      <c r="E345" s="223" t="s">
        <v>1</v>
      </c>
      <c r="F345" s="224" t="s">
        <v>384</v>
      </c>
      <c r="G345" s="222"/>
      <c r="H345" s="223" t="s">
        <v>1</v>
      </c>
      <c r="I345" s="225"/>
      <c r="J345" s="222"/>
      <c r="K345" s="222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164</v>
      </c>
      <c r="AU345" s="230" t="s">
        <v>85</v>
      </c>
      <c r="AV345" s="14" t="s">
        <v>83</v>
      </c>
      <c r="AW345" s="14" t="s">
        <v>31</v>
      </c>
      <c r="AX345" s="14" t="s">
        <v>75</v>
      </c>
      <c r="AY345" s="230" t="s">
        <v>154</v>
      </c>
    </row>
    <row r="346" spans="1:65" s="13" customFormat="1" ht="11.25">
      <c r="B346" s="210"/>
      <c r="C346" s="211"/>
      <c r="D346" s="205" t="s">
        <v>164</v>
      </c>
      <c r="E346" s="212" t="s">
        <v>1</v>
      </c>
      <c r="F346" s="213" t="s">
        <v>385</v>
      </c>
      <c r="G346" s="211"/>
      <c r="H346" s="214">
        <v>117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164</v>
      </c>
      <c r="AU346" s="220" t="s">
        <v>85</v>
      </c>
      <c r="AV346" s="13" t="s">
        <v>85</v>
      </c>
      <c r="AW346" s="13" t="s">
        <v>31</v>
      </c>
      <c r="AX346" s="13" t="s">
        <v>75</v>
      </c>
      <c r="AY346" s="220" t="s">
        <v>154</v>
      </c>
    </row>
    <row r="347" spans="1:65" s="13" customFormat="1" ht="11.25">
      <c r="B347" s="210"/>
      <c r="C347" s="211"/>
      <c r="D347" s="205" t="s">
        <v>164</v>
      </c>
      <c r="E347" s="212" t="s">
        <v>1</v>
      </c>
      <c r="F347" s="213" t="s">
        <v>386</v>
      </c>
      <c r="G347" s="211"/>
      <c r="H347" s="214">
        <v>30</v>
      </c>
      <c r="I347" s="215"/>
      <c r="J347" s="211"/>
      <c r="K347" s="211"/>
      <c r="L347" s="216"/>
      <c r="M347" s="217"/>
      <c r="N347" s="218"/>
      <c r="O347" s="218"/>
      <c r="P347" s="218"/>
      <c r="Q347" s="218"/>
      <c r="R347" s="218"/>
      <c r="S347" s="218"/>
      <c r="T347" s="219"/>
      <c r="AT347" s="220" t="s">
        <v>164</v>
      </c>
      <c r="AU347" s="220" t="s">
        <v>85</v>
      </c>
      <c r="AV347" s="13" t="s">
        <v>85</v>
      </c>
      <c r="AW347" s="13" t="s">
        <v>31</v>
      </c>
      <c r="AX347" s="13" t="s">
        <v>75</v>
      </c>
      <c r="AY347" s="220" t="s">
        <v>154</v>
      </c>
    </row>
    <row r="348" spans="1:65" s="13" customFormat="1" ht="11.25">
      <c r="B348" s="210"/>
      <c r="C348" s="211"/>
      <c r="D348" s="205" t="s">
        <v>164</v>
      </c>
      <c r="E348" s="212" t="s">
        <v>1</v>
      </c>
      <c r="F348" s="213" t="s">
        <v>387</v>
      </c>
      <c r="G348" s="211"/>
      <c r="H348" s="214">
        <v>118.5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164</v>
      </c>
      <c r="AU348" s="220" t="s">
        <v>85</v>
      </c>
      <c r="AV348" s="13" t="s">
        <v>85</v>
      </c>
      <c r="AW348" s="13" t="s">
        <v>31</v>
      </c>
      <c r="AX348" s="13" t="s">
        <v>75</v>
      </c>
      <c r="AY348" s="220" t="s">
        <v>154</v>
      </c>
    </row>
    <row r="349" spans="1:65" s="15" customFormat="1" ht="11.25">
      <c r="B349" s="231"/>
      <c r="C349" s="232"/>
      <c r="D349" s="205" t="s">
        <v>164</v>
      </c>
      <c r="E349" s="233" t="s">
        <v>1</v>
      </c>
      <c r="F349" s="234" t="s">
        <v>171</v>
      </c>
      <c r="G349" s="232"/>
      <c r="H349" s="235">
        <v>265.5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AT349" s="241" t="s">
        <v>164</v>
      </c>
      <c r="AU349" s="241" t="s">
        <v>85</v>
      </c>
      <c r="AV349" s="15" t="s">
        <v>162</v>
      </c>
      <c r="AW349" s="15" t="s">
        <v>31</v>
      </c>
      <c r="AX349" s="15" t="s">
        <v>83</v>
      </c>
      <c r="AY349" s="241" t="s">
        <v>154</v>
      </c>
    </row>
    <row r="350" spans="1:65" s="2" customFormat="1" ht="24.2" customHeight="1">
      <c r="A350" s="34"/>
      <c r="B350" s="35"/>
      <c r="C350" s="242" t="s">
        <v>388</v>
      </c>
      <c r="D350" s="242" t="s">
        <v>239</v>
      </c>
      <c r="E350" s="243" t="s">
        <v>389</v>
      </c>
      <c r="F350" s="244" t="s">
        <v>390</v>
      </c>
      <c r="G350" s="245" t="s">
        <v>310</v>
      </c>
      <c r="H350" s="246">
        <v>177</v>
      </c>
      <c r="I350" s="247"/>
      <c r="J350" s="248">
        <f>ROUND(I350*H350,2)</f>
        <v>0</v>
      </c>
      <c r="K350" s="244" t="s">
        <v>1</v>
      </c>
      <c r="L350" s="39"/>
      <c r="M350" s="249" t="s">
        <v>1</v>
      </c>
      <c r="N350" s="250" t="s">
        <v>40</v>
      </c>
      <c r="O350" s="71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3" t="s">
        <v>162</v>
      </c>
      <c r="AT350" s="203" t="s">
        <v>239</v>
      </c>
      <c r="AU350" s="203" t="s">
        <v>85</v>
      </c>
      <c r="AY350" s="17" t="s">
        <v>154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7" t="s">
        <v>83</v>
      </c>
      <c r="BK350" s="204">
        <f>ROUND(I350*H350,2)</f>
        <v>0</v>
      </c>
      <c r="BL350" s="17" t="s">
        <v>162</v>
      </c>
      <c r="BM350" s="203" t="s">
        <v>391</v>
      </c>
    </row>
    <row r="351" spans="1:65" s="2" customFormat="1" ht="48.75">
      <c r="A351" s="34"/>
      <c r="B351" s="35"/>
      <c r="C351" s="36"/>
      <c r="D351" s="205" t="s">
        <v>163</v>
      </c>
      <c r="E351" s="36"/>
      <c r="F351" s="206" t="s">
        <v>392</v>
      </c>
      <c r="G351" s="36"/>
      <c r="H351" s="36"/>
      <c r="I351" s="207"/>
      <c r="J351" s="36"/>
      <c r="K351" s="36"/>
      <c r="L351" s="39"/>
      <c r="M351" s="208"/>
      <c r="N351" s="209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163</v>
      </c>
      <c r="AU351" s="17" t="s">
        <v>85</v>
      </c>
    </row>
    <row r="352" spans="1:65" s="14" customFormat="1" ht="11.25">
      <c r="B352" s="221"/>
      <c r="C352" s="222"/>
      <c r="D352" s="205" t="s">
        <v>164</v>
      </c>
      <c r="E352" s="223" t="s">
        <v>1</v>
      </c>
      <c r="F352" s="224" t="s">
        <v>211</v>
      </c>
      <c r="G352" s="222"/>
      <c r="H352" s="223" t="s">
        <v>1</v>
      </c>
      <c r="I352" s="225"/>
      <c r="J352" s="222"/>
      <c r="K352" s="222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164</v>
      </c>
      <c r="AU352" s="230" t="s">
        <v>85</v>
      </c>
      <c r="AV352" s="14" t="s">
        <v>83</v>
      </c>
      <c r="AW352" s="14" t="s">
        <v>31</v>
      </c>
      <c r="AX352" s="14" t="s">
        <v>75</v>
      </c>
      <c r="AY352" s="230" t="s">
        <v>154</v>
      </c>
    </row>
    <row r="353" spans="1:65" s="13" customFormat="1" ht="11.25">
      <c r="B353" s="210"/>
      <c r="C353" s="211"/>
      <c r="D353" s="205" t="s">
        <v>164</v>
      </c>
      <c r="E353" s="212" t="s">
        <v>1</v>
      </c>
      <c r="F353" s="213" t="s">
        <v>393</v>
      </c>
      <c r="G353" s="211"/>
      <c r="H353" s="214">
        <v>78</v>
      </c>
      <c r="I353" s="215"/>
      <c r="J353" s="211"/>
      <c r="K353" s="211"/>
      <c r="L353" s="216"/>
      <c r="M353" s="217"/>
      <c r="N353" s="218"/>
      <c r="O353" s="218"/>
      <c r="P353" s="218"/>
      <c r="Q353" s="218"/>
      <c r="R353" s="218"/>
      <c r="S353" s="218"/>
      <c r="T353" s="219"/>
      <c r="AT353" s="220" t="s">
        <v>164</v>
      </c>
      <c r="AU353" s="220" t="s">
        <v>85</v>
      </c>
      <c r="AV353" s="13" t="s">
        <v>85</v>
      </c>
      <c r="AW353" s="13" t="s">
        <v>31</v>
      </c>
      <c r="AX353" s="13" t="s">
        <v>75</v>
      </c>
      <c r="AY353" s="220" t="s">
        <v>154</v>
      </c>
    </row>
    <row r="354" spans="1:65" s="13" customFormat="1" ht="11.25">
      <c r="B354" s="210"/>
      <c r="C354" s="211"/>
      <c r="D354" s="205" t="s">
        <v>164</v>
      </c>
      <c r="E354" s="212" t="s">
        <v>1</v>
      </c>
      <c r="F354" s="213" t="s">
        <v>394</v>
      </c>
      <c r="G354" s="211"/>
      <c r="H354" s="214">
        <v>20</v>
      </c>
      <c r="I354" s="215"/>
      <c r="J354" s="211"/>
      <c r="K354" s="211"/>
      <c r="L354" s="216"/>
      <c r="M354" s="217"/>
      <c r="N354" s="218"/>
      <c r="O354" s="218"/>
      <c r="P354" s="218"/>
      <c r="Q354" s="218"/>
      <c r="R354" s="218"/>
      <c r="S354" s="218"/>
      <c r="T354" s="219"/>
      <c r="AT354" s="220" t="s">
        <v>164</v>
      </c>
      <c r="AU354" s="220" t="s">
        <v>85</v>
      </c>
      <c r="AV354" s="13" t="s">
        <v>85</v>
      </c>
      <c r="AW354" s="13" t="s">
        <v>31</v>
      </c>
      <c r="AX354" s="13" t="s">
        <v>75</v>
      </c>
      <c r="AY354" s="220" t="s">
        <v>154</v>
      </c>
    </row>
    <row r="355" spans="1:65" s="13" customFormat="1" ht="11.25">
      <c r="B355" s="210"/>
      <c r="C355" s="211"/>
      <c r="D355" s="205" t="s">
        <v>164</v>
      </c>
      <c r="E355" s="212" t="s">
        <v>1</v>
      </c>
      <c r="F355" s="213" t="s">
        <v>395</v>
      </c>
      <c r="G355" s="211"/>
      <c r="H355" s="214">
        <v>79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164</v>
      </c>
      <c r="AU355" s="220" t="s">
        <v>85</v>
      </c>
      <c r="AV355" s="13" t="s">
        <v>85</v>
      </c>
      <c r="AW355" s="13" t="s">
        <v>31</v>
      </c>
      <c r="AX355" s="13" t="s">
        <v>75</v>
      </c>
      <c r="AY355" s="220" t="s">
        <v>154</v>
      </c>
    </row>
    <row r="356" spans="1:65" s="15" customFormat="1" ht="11.25">
      <c r="B356" s="231"/>
      <c r="C356" s="232"/>
      <c r="D356" s="205" t="s">
        <v>164</v>
      </c>
      <c r="E356" s="233" t="s">
        <v>1</v>
      </c>
      <c r="F356" s="234" t="s">
        <v>171</v>
      </c>
      <c r="G356" s="232"/>
      <c r="H356" s="235">
        <v>177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164</v>
      </c>
      <c r="AU356" s="241" t="s">
        <v>85</v>
      </c>
      <c r="AV356" s="15" t="s">
        <v>162</v>
      </c>
      <c r="AW356" s="15" t="s">
        <v>31</v>
      </c>
      <c r="AX356" s="15" t="s">
        <v>83</v>
      </c>
      <c r="AY356" s="241" t="s">
        <v>154</v>
      </c>
    </row>
    <row r="357" spans="1:65" s="2" customFormat="1" ht="16.5" customHeight="1">
      <c r="A357" s="34"/>
      <c r="B357" s="35"/>
      <c r="C357" s="242" t="s">
        <v>284</v>
      </c>
      <c r="D357" s="242" t="s">
        <v>239</v>
      </c>
      <c r="E357" s="243" t="s">
        <v>396</v>
      </c>
      <c r="F357" s="244" t="s">
        <v>397</v>
      </c>
      <c r="G357" s="245" t="s">
        <v>398</v>
      </c>
      <c r="H357" s="246">
        <v>26100</v>
      </c>
      <c r="I357" s="247"/>
      <c r="J357" s="248">
        <f>ROUND(I357*H357,2)</f>
        <v>0</v>
      </c>
      <c r="K357" s="244" t="s">
        <v>160</v>
      </c>
      <c r="L357" s="39"/>
      <c r="M357" s="249" t="s">
        <v>1</v>
      </c>
      <c r="N357" s="250" t="s">
        <v>40</v>
      </c>
      <c r="O357" s="71"/>
      <c r="P357" s="201">
        <f>O357*H357</f>
        <v>0</v>
      </c>
      <c r="Q357" s="201">
        <v>0</v>
      </c>
      <c r="R357" s="201">
        <f>Q357*H357</f>
        <v>0</v>
      </c>
      <c r="S357" s="201">
        <v>0</v>
      </c>
      <c r="T357" s="202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3" t="s">
        <v>162</v>
      </c>
      <c r="AT357" s="203" t="s">
        <v>239</v>
      </c>
      <c r="AU357" s="203" t="s">
        <v>85</v>
      </c>
      <c r="AY357" s="17" t="s">
        <v>154</v>
      </c>
      <c r="BE357" s="204">
        <f>IF(N357="základní",J357,0)</f>
        <v>0</v>
      </c>
      <c r="BF357" s="204">
        <f>IF(N357="snížená",J357,0)</f>
        <v>0</v>
      </c>
      <c r="BG357" s="204">
        <f>IF(N357="zákl. přenesená",J357,0)</f>
        <v>0</v>
      </c>
      <c r="BH357" s="204">
        <f>IF(N357="sníž. přenesená",J357,0)</f>
        <v>0</v>
      </c>
      <c r="BI357" s="204">
        <f>IF(N357="nulová",J357,0)</f>
        <v>0</v>
      </c>
      <c r="BJ357" s="17" t="s">
        <v>83</v>
      </c>
      <c r="BK357" s="204">
        <f>ROUND(I357*H357,2)</f>
        <v>0</v>
      </c>
      <c r="BL357" s="17" t="s">
        <v>162</v>
      </c>
      <c r="BM357" s="203" t="s">
        <v>399</v>
      </c>
    </row>
    <row r="358" spans="1:65" s="2" customFormat="1" ht="29.25">
      <c r="A358" s="34"/>
      <c r="B358" s="35"/>
      <c r="C358" s="36"/>
      <c r="D358" s="205" t="s">
        <v>163</v>
      </c>
      <c r="E358" s="36"/>
      <c r="F358" s="206" t="s">
        <v>400</v>
      </c>
      <c r="G358" s="36"/>
      <c r="H358" s="36"/>
      <c r="I358" s="207"/>
      <c r="J358" s="36"/>
      <c r="K358" s="36"/>
      <c r="L358" s="39"/>
      <c r="M358" s="208"/>
      <c r="N358" s="209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163</v>
      </c>
      <c r="AU358" s="17" t="s">
        <v>85</v>
      </c>
    </row>
    <row r="359" spans="1:65" s="14" customFormat="1" ht="22.5">
      <c r="B359" s="221"/>
      <c r="C359" s="222"/>
      <c r="D359" s="205" t="s">
        <v>164</v>
      </c>
      <c r="E359" s="223" t="s">
        <v>1</v>
      </c>
      <c r="F359" s="224" t="s">
        <v>401</v>
      </c>
      <c r="G359" s="222"/>
      <c r="H359" s="223" t="s">
        <v>1</v>
      </c>
      <c r="I359" s="225"/>
      <c r="J359" s="222"/>
      <c r="K359" s="222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164</v>
      </c>
      <c r="AU359" s="230" t="s">
        <v>85</v>
      </c>
      <c r="AV359" s="14" t="s">
        <v>83</v>
      </c>
      <c r="AW359" s="14" t="s">
        <v>31</v>
      </c>
      <c r="AX359" s="14" t="s">
        <v>75</v>
      </c>
      <c r="AY359" s="230" t="s">
        <v>154</v>
      </c>
    </row>
    <row r="360" spans="1:65" s="14" customFormat="1" ht="11.25">
      <c r="B360" s="221"/>
      <c r="C360" s="222"/>
      <c r="D360" s="205" t="s">
        <v>164</v>
      </c>
      <c r="E360" s="223" t="s">
        <v>1</v>
      </c>
      <c r="F360" s="224" t="s">
        <v>402</v>
      </c>
      <c r="G360" s="222"/>
      <c r="H360" s="223" t="s">
        <v>1</v>
      </c>
      <c r="I360" s="225"/>
      <c r="J360" s="222"/>
      <c r="K360" s="222"/>
      <c r="L360" s="226"/>
      <c r="M360" s="227"/>
      <c r="N360" s="228"/>
      <c r="O360" s="228"/>
      <c r="P360" s="228"/>
      <c r="Q360" s="228"/>
      <c r="R360" s="228"/>
      <c r="S360" s="228"/>
      <c r="T360" s="229"/>
      <c r="AT360" s="230" t="s">
        <v>164</v>
      </c>
      <c r="AU360" s="230" t="s">
        <v>85</v>
      </c>
      <c r="AV360" s="14" t="s">
        <v>83</v>
      </c>
      <c r="AW360" s="14" t="s">
        <v>31</v>
      </c>
      <c r="AX360" s="14" t="s">
        <v>75</v>
      </c>
      <c r="AY360" s="230" t="s">
        <v>154</v>
      </c>
    </row>
    <row r="361" spans="1:65" s="13" customFormat="1" ht="11.25">
      <c r="B361" s="210"/>
      <c r="C361" s="211"/>
      <c r="D361" s="205" t="s">
        <v>164</v>
      </c>
      <c r="E361" s="212" t="s">
        <v>1</v>
      </c>
      <c r="F361" s="213" t="s">
        <v>403</v>
      </c>
      <c r="G361" s="211"/>
      <c r="H361" s="214">
        <v>26100</v>
      </c>
      <c r="I361" s="215"/>
      <c r="J361" s="211"/>
      <c r="K361" s="211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164</v>
      </c>
      <c r="AU361" s="220" t="s">
        <v>85</v>
      </c>
      <c r="AV361" s="13" t="s">
        <v>85</v>
      </c>
      <c r="AW361" s="13" t="s">
        <v>31</v>
      </c>
      <c r="AX361" s="13" t="s">
        <v>75</v>
      </c>
      <c r="AY361" s="220" t="s">
        <v>154</v>
      </c>
    </row>
    <row r="362" spans="1:65" s="15" customFormat="1" ht="11.25">
      <c r="B362" s="231"/>
      <c r="C362" s="232"/>
      <c r="D362" s="205" t="s">
        <v>164</v>
      </c>
      <c r="E362" s="233" t="s">
        <v>1</v>
      </c>
      <c r="F362" s="234" t="s">
        <v>171</v>
      </c>
      <c r="G362" s="232"/>
      <c r="H362" s="235">
        <v>26100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164</v>
      </c>
      <c r="AU362" s="241" t="s">
        <v>85</v>
      </c>
      <c r="AV362" s="15" t="s">
        <v>162</v>
      </c>
      <c r="AW362" s="15" t="s">
        <v>31</v>
      </c>
      <c r="AX362" s="15" t="s">
        <v>83</v>
      </c>
      <c r="AY362" s="241" t="s">
        <v>154</v>
      </c>
    </row>
    <row r="363" spans="1:65" s="12" customFormat="1" ht="22.9" customHeight="1">
      <c r="B363" s="175"/>
      <c r="C363" s="176"/>
      <c r="D363" s="177" t="s">
        <v>74</v>
      </c>
      <c r="E363" s="189" t="s">
        <v>404</v>
      </c>
      <c r="F363" s="189" t="s">
        <v>405</v>
      </c>
      <c r="G363" s="176"/>
      <c r="H363" s="176"/>
      <c r="I363" s="179"/>
      <c r="J363" s="190">
        <f>BK363</f>
        <v>0</v>
      </c>
      <c r="K363" s="176"/>
      <c r="L363" s="181"/>
      <c r="M363" s="182"/>
      <c r="N363" s="183"/>
      <c r="O363" s="183"/>
      <c r="P363" s="184">
        <f>SUM(P364:P424)</f>
        <v>0</v>
      </c>
      <c r="Q363" s="183"/>
      <c r="R363" s="184">
        <f>SUM(R364:R424)</f>
        <v>0</v>
      </c>
      <c r="S363" s="183"/>
      <c r="T363" s="185">
        <f>SUM(T364:T424)</f>
        <v>0</v>
      </c>
      <c r="AR363" s="186" t="s">
        <v>162</v>
      </c>
      <c r="AT363" s="187" t="s">
        <v>74</v>
      </c>
      <c r="AU363" s="187" t="s">
        <v>83</v>
      </c>
      <c r="AY363" s="186" t="s">
        <v>154</v>
      </c>
      <c r="BK363" s="188">
        <f>SUM(BK364:BK424)</f>
        <v>0</v>
      </c>
    </row>
    <row r="364" spans="1:65" s="2" customFormat="1" ht="62.65" customHeight="1">
      <c r="A364" s="34"/>
      <c r="B364" s="35"/>
      <c r="C364" s="242" t="s">
        <v>406</v>
      </c>
      <c r="D364" s="242" t="s">
        <v>239</v>
      </c>
      <c r="E364" s="243" t="s">
        <v>407</v>
      </c>
      <c r="F364" s="244" t="s">
        <v>408</v>
      </c>
      <c r="G364" s="245" t="s">
        <v>159</v>
      </c>
      <c r="H364" s="246">
        <v>1</v>
      </c>
      <c r="I364" s="247"/>
      <c r="J364" s="248">
        <f>ROUND(I364*H364,2)</f>
        <v>0</v>
      </c>
      <c r="K364" s="244" t="s">
        <v>160</v>
      </c>
      <c r="L364" s="39"/>
      <c r="M364" s="249" t="s">
        <v>1</v>
      </c>
      <c r="N364" s="250" t="s">
        <v>40</v>
      </c>
      <c r="O364" s="71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3" t="s">
        <v>409</v>
      </c>
      <c r="AT364" s="203" t="s">
        <v>239</v>
      </c>
      <c r="AU364" s="203" t="s">
        <v>85</v>
      </c>
      <c r="AY364" s="17" t="s">
        <v>154</v>
      </c>
      <c r="BE364" s="204">
        <f>IF(N364="základní",J364,0)</f>
        <v>0</v>
      </c>
      <c r="BF364" s="204">
        <f>IF(N364="snížená",J364,0)</f>
        <v>0</v>
      </c>
      <c r="BG364" s="204">
        <f>IF(N364="zákl. přenesená",J364,0)</f>
        <v>0</v>
      </c>
      <c r="BH364" s="204">
        <f>IF(N364="sníž. přenesená",J364,0)</f>
        <v>0</v>
      </c>
      <c r="BI364" s="204">
        <f>IF(N364="nulová",J364,0)</f>
        <v>0</v>
      </c>
      <c r="BJ364" s="17" t="s">
        <v>83</v>
      </c>
      <c r="BK364" s="204">
        <f>ROUND(I364*H364,2)</f>
        <v>0</v>
      </c>
      <c r="BL364" s="17" t="s">
        <v>409</v>
      </c>
      <c r="BM364" s="203" t="s">
        <v>410</v>
      </c>
    </row>
    <row r="365" spans="1:65" s="2" customFormat="1" ht="78">
      <c r="A365" s="34"/>
      <c r="B365" s="35"/>
      <c r="C365" s="36"/>
      <c r="D365" s="205" t="s">
        <v>163</v>
      </c>
      <c r="E365" s="36"/>
      <c r="F365" s="206" t="s">
        <v>411</v>
      </c>
      <c r="G365" s="36"/>
      <c r="H365" s="36"/>
      <c r="I365" s="207"/>
      <c r="J365" s="36"/>
      <c r="K365" s="36"/>
      <c r="L365" s="39"/>
      <c r="M365" s="208"/>
      <c r="N365" s="209"/>
      <c r="O365" s="71"/>
      <c r="P365" s="71"/>
      <c r="Q365" s="71"/>
      <c r="R365" s="71"/>
      <c r="S365" s="71"/>
      <c r="T365" s="72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163</v>
      </c>
      <c r="AU365" s="17" t="s">
        <v>85</v>
      </c>
    </row>
    <row r="366" spans="1:65" s="14" customFormat="1" ht="11.25">
      <c r="B366" s="221"/>
      <c r="C366" s="222"/>
      <c r="D366" s="205" t="s">
        <v>164</v>
      </c>
      <c r="E366" s="223" t="s">
        <v>1</v>
      </c>
      <c r="F366" s="224" t="s">
        <v>412</v>
      </c>
      <c r="G366" s="222"/>
      <c r="H366" s="223" t="s">
        <v>1</v>
      </c>
      <c r="I366" s="225"/>
      <c r="J366" s="222"/>
      <c r="K366" s="222"/>
      <c r="L366" s="226"/>
      <c r="M366" s="227"/>
      <c r="N366" s="228"/>
      <c r="O366" s="228"/>
      <c r="P366" s="228"/>
      <c r="Q366" s="228"/>
      <c r="R366" s="228"/>
      <c r="S366" s="228"/>
      <c r="T366" s="229"/>
      <c r="AT366" s="230" t="s">
        <v>164</v>
      </c>
      <c r="AU366" s="230" t="s">
        <v>85</v>
      </c>
      <c r="AV366" s="14" t="s">
        <v>83</v>
      </c>
      <c r="AW366" s="14" t="s">
        <v>31</v>
      </c>
      <c r="AX366" s="14" t="s">
        <v>75</v>
      </c>
      <c r="AY366" s="230" t="s">
        <v>154</v>
      </c>
    </row>
    <row r="367" spans="1:65" s="13" customFormat="1" ht="11.25">
      <c r="B367" s="210"/>
      <c r="C367" s="211"/>
      <c r="D367" s="205" t="s">
        <v>164</v>
      </c>
      <c r="E367" s="212" t="s">
        <v>1</v>
      </c>
      <c r="F367" s="213" t="s">
        <v>83</v>
      </c>
      <c r="G367" s="211"/>
      <c r="H367" s="214">
        <v>1</v>
      </c>
      <c r="I367" s="215"/>
      <c r="J367" s="211"/>
      <c r="K367" s="211"/>
      <c r="L367" s="216"/>
      <c r="M367" s="217"/>
      <c r="N367" s="218"/>
      <c r="O367" s="218"/>
      <c r="P367" s="218"/>
      <c r="Q367" s="218"/>
      <c r="R367" s="218"/>
      <c r="S367" s="218"/>
      <c r="T367" s="219"/>
      <c r="AT367" s="220" t="s">
        <v>164</v>
      </c>
      <c r="AU367" s="220" t="s">
        <v>85</v>
      </c>
      <c r="AV367" s="13" t="s">
        <v>85</v>
      </c>
      <c r="AW367" s="13" t="s">
        <v>31</v>
      </c>
      <c r="AX367" s="13" t="s">
        <v>75</v>
      </c>
      <c r="AY367" s="220" t="s">
        <v>154</v>
      </c>
    </row>
    <row r="368" spans="1:65" s="15" customFormat="1" ht="11.25">
      <c r="B368" s="231"/>
      <c r="C368" s="232"/>
      <c r="D368" s="205" t="s">
        <v>164</v>
      </c>
      <c r="E368" s="233" t="s">
        <v>1</v>
      </c>
      <c r="F368" s="234" t="s">
        <v>171</v>
      </c>
      <c r="G368" s="232"/>
      <c r="H368" s="235">
        <v>1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164</v>
      </c>
      <c r="AU368" s="241" t="s">
        <v>85</v>
      </c>
      <c r="AV368" s="15" t="s">
        <v>162</v>
      </c>
      <c r="AW368" s="15" t="s">
        <v>31</v>
      </c>
      <c r="AX368" s="15" t="s">
        <v>83</v>
      </c>
      <c r="AY368" s="241" t="s">
        <v>154</v>
      </c>
    </row>
    <row r="369" spans="1:65" s="2" customFormat="1" ht="55.5" customHeight="1">
      <c r="A369" s="34"/>
      <c r="B369" s="35"/>
      <c r="C369" s="242" t="s">
        <v>293</v>
      </c>
      <c r="D369" s="242" t="s">
        <v>239</v>
      </c>
      <c r="E369" s="243" t="s">
        <v>413</v>
      </c>
      <c r="F369" s="244" t="s">
        <v>414</v>
      </c>
      <c r="G369" s="245" t="s">
        <v>191</v>
      </c>
      <c r="H369" s="246">
        <v>39.542000000000002</v>
      </c>
      <c r="I369" s="247"/>
      <c r="J369" s="248">
        <f>ROUND(I369*H369,2)</f>
        <v>0</v>
      </c>
      <c r="K369" s="244" t="s">
        <v>160</v>
      </c>
      <c r="L369" s="39"/>
      <c r="M369" s="249" t="s">
        <v>1</v>
      </c>
      <c r="N369" s="250" t="s">
        <v>40</v>
      </c>
      <c r="O369" s="71"/>
      <c r="P369" s="201">
        <f>O369*H369</f>
        <v>0</v>
      </c>
      <c r="Q369" s="201">
        <v>0</v>
      </c>
      <c r="R369" s="201">
        <f>Q369*H369</f>
        <v>0</v>
      </c>
      <c r="S369" s="201">
        <v>0</v>
      </c>
      <c r="T369" s="202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3" t="s">
        <v>409</v>
      </c>
      <c r="AT369" s="203" t="s">
        <v>239</v>
      </c>
      <c r="AU369" s="203" t="s">
        <v>85</v>
      </c>
      <c r="AY369" s="17" t="s">
        <v>154</v>
      </c>
      <c r="BE369" s="204">
        <f>IF(N369="základní",J369,0)</f>
        <v>0</v>
      </c>
      <c r="BF369" s="204">
        <f>IF(N369="snížená",J369,0)</f>
        <v>0</v>
      </c>
      <c r="BG369" s="204">
        <f>IF(N369="zákl. přenesená",J369,0)</f>
        <v>0</v>
      </c>
      <c r="BH369" s="204">
        <f>IF(N369="sníž. přenesená",J369,0)</f>
        <v>0</v>
      </c>
      <c r="BI369" s="204">
        <f>IF(N369="nulová",J369,0)</f>
        <v>0</v>
      </c>
      <c r="BJ369" s="17" t="s">
        <v>83</v>
      </c>
      <c r="BK369" s="204">
        <f>ROUND(I369*H369,2)</f>
        <v>0</v>
      </c>
      <c r="BL369" s="17" t="s">
        <v>409</v>
      </c>
      <c r="BM369" s="203" t="s">
        <v>415</v>
      </c>
    </row>
    <row r="370" spans="1:65" s="2" customFormat="1" ht="136.5">
      <c r="A370" s="34"/>
      <c r="B370" s="35"/>
      <c r="C370" s="36"/>
      <c r="D370" s="205" t="s">
        <v>163</v>
      </c>
      <c r="E370" s="36"/>
      <c r="F370" s="206" t="s">
        <v>416</v>
      </c>
      <c r="G370" s="36"/>
      <c r="H370" s="36"/>
      <c r="I370" s="207"/>
      <c r="J370" s="36"/>
      <c r="K370" s="36"/>
      <c r="L370" s="39"/>
      <c r="M370" s="208"/>
      <c r="N370" s="209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163</v>
      </c>
      <c r="AU370" s="17" t="s">
        <v>85</v>
      </c>
    </row>
    <row r="371" spans="1:65" s="2" customFormat="1" ht="29.25">
      <c r="A371" s="34"/>
      <c r="B371" s="35"/>
      <c r="C371" s="36"/>
      <c r="D371" s="205" t="s">
        <v>417</v>
      </c>
      <c r="E371" s="36"/>
      <c r="F371" s="251" t="s">
        <v>418</v>
      </c>
      <c r="G371" s="36"/>
      <c r="H371" s="36"/>
      <c r="I371" s="207"/>
      <c r="J371" s="36"/>
      <c r="K371" s="36"/>
      <c r="L371" s="39"/>
      <c r="M371" s="208"/>
      <c r="N371" s="209"/>
      <c r="O371" s="71"/>
      <c r="P371" s="71"/>
      <c r="Q371" s="71"/>
      <c r="R371" s="71"/>
      <c r="S371" s="71"/>
      <c r="T371" s="72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417</v>
      </c>
      <c r="AU371" s="17" t="s">
        <v>85</v>
      </c>
    </row>
    <row r="372" spans="1:65" s="14" customFormat="1" ht="11.25">
      <c r="B372" s="221"/>
      <c r="C372" s="222"/>
      <c r="D372" s="205" t="s">
        <v>164</v>
      </c>
      <c r="E372" s="223" t="s">
        <v>1</v>
      </c>
      <c r="F372" s="224" t="s">
        <v>419</v>
      </c>
      <c r="G372" s="222"/>
      <c r="H372" s="223" t="s">
        <v>1</v>
      </c>
      <c r="I372" s="225"/>
      <c r="J372" s="222"/>
      <c r="K372" s="222"/>
      <c r="L372" s="226"/>
      <c r="M372" s="227"/>
      <c r="N372" s="228"/>
      <c r="O372" s="228"/>
      <c r="P372" s="228"/>
      <c r="Q372" s="228"/>
      <c r="R372" s="228"/>
      <c r="S372" s="228"/>
      <c r="T372" s="229"/>
      <c r="AT372" s="230" t="s">
        <v>164</v>
      </c>
      <c r="AU372" s="230" t="s">
        <v>85</v>
      </c>
      <c r="AV372" s="14" t="s">
        <v>83</v>
      </c>
      <c r="AW372" s="14" t="s">
        <v>31</v>
      </c>
      <c r="AX372" s="14" t="s">
        <v>75</v>
      </c>
      <c r="AY372" s="230" t="s">
        <v>154</v>
      </c>
    </row>
    <row r="373" spans="1:65" s="13" customFormat="1" ht="11.25">
      <c r="B373" s="210"/>
      <c r="C373" s="211"/>
      <c r="D373" s="205" t="s">
        <v>164</v>
      </c>
      <c r="E373" s="212" t="s">
        <v>1</v>
      </c>
      <c r="F373" s="213" t="s">
        <v>420</v>
      </c>
      <c r="G373" s="211"/>
      <c r="H373" s="214">
        <v>39.542000000000002</v>
      </c>
      <c r="I373" s="215"/>
      <c r="J373" s="211"/>
      <c r="K373" s="211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164</v>
      </c>
      <c r="AU373" s="220" t="s">
        <v>85</v>
      </c>
      <c r="AV373" s="13" t="s">
        <v>85</v>
      </c>
      <c r="AW373" s="13" t="s">
        <v>31</v>
      </c>
      <c r="AX373" s="13" t="s">
        <v>75</v>
      </c>
      <c r="AY373" s="220" t="s">
        <v>154</v>
      </c>
    </row>
    <row r="374" spans="1:65" s="15" customFormat="1" ht="11.25">
      <c r="B374" s="231"/>
      <c r="C374" s="232"/>
      <c r="D374" s="205" t="s">
        <v>164</v>
      </c>
      <c r="E374" s="233" t="s">
        <v>1</v>
      </c>
      <c r="F374" s="234" t="s">
        <v>171</v>
      </c>
      <c r="G374" s="232"/>
      <c r="H374" s="235">
        <v>39.542000000000002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164</v>
      </c>
      <c r="AU374" s="241" t="s">
        <v>85</v>
      </c>
      <c r="AV374" s="15" t="s">
        <v>162</v>
      </c>
      <c r="AW374" s="15" t="s">
        <v>31</v>
      </c>
      <c r="AX374" s="15" t="s">
        <v>83</v>
      </c>
      <c r="AY374" s="241" t="s">
        <v>154</v>
      </c>
    </row>
    <row r="375" spans="1:65" s="2" customFormat="1" ht="55.5" customHeight="1">
      <c r="A375" s="34"/>
      <c r="B375" s="35"/>
      <c r="C375" s="242" t="s">
        <v>421</v>
      </c>
      <c r="D375" s="242" t="s">
        <v>239</v>
      </c>
      <c r="E375" s="243" t="s">
        <v>422</v>
      </c>
      <c r="F375" s="244" t="s">
        <v>423</v>
      </c>
      <c r="G375" s="245" t="s">
        <v>191</v>
      </c>
      <c r="H375" s="246">
        <v>14104.2</v>
      </c>
      <c r="I375" s="247"/>
      <c r="J375" s="248">
        <f>ROUND(I375*H375,2)</f>
        <v>0</v>
      </c>
      <c r="K375" s="244" t="s">
        <v>160</v>
      </c>
      <c r="L375" s="39"/>
      <c r="M375" s="249" t="s">
        <v>1</v>
      </c>
      <c r="N375" s="250" t="s">
        <v>40</v>
      </c>
      <c r="O375" s="71"/>
      <c r="P375" s="201">
        <f>O375*H375</f>
        <v>0</v>
      </c>
      <c r="Q375" s="201">
        <v>0</v>
      </c>
      <c r="R375" s="201">
        <f>Q375*H375</f>
        <v>0</v>
      </c>
      <c r="S375" s="201">
        <v>0</v>
      </c>
      <c r="T375" s="202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03" t="s">
        <v>409</v>
      </c>
      <c r="AT375" s="203" t="s">
        <v>239</v>
      </c>
      <c r="AU375" s="203" t="s">
        <v>85</v>
      </c>
      <c r="AY375" s="17" t="s">
        <v>154</v>
      </c>
      <c r="BE375" s="204">
        <f>IF(N375="základní",J375,0)</f>
        <v>0</v>
      </c>
      <c r="BF375" s="204">
        <f>IF(N375="snížená",J375,0)</f>
        <v>0</v>
      </c>
      <c r="BG375" s="204">
        <f>IF(N375="zákl. přenesená",J375,0)</f>
        <v>0</v>
      </c>
      <c r="BH375" s="204">
        <f>IF(N375="sníž. přenesená",J375,0)</f>
        <v>0</v>
      </c>
      <c r="BI375" s="204">
        <f>IF(N375="nulová",J375,0)</f>
        <v>0</v>
      </c>
      <c r="BJ375" s="17" t="s">
        <v>83</v>
      </c>
      <c r="BK375" s="204">
        <f>ROUND(I375*H375,2)</f>
        <v>0</v>
      </c>
      <c r="BL375" s="17" t="s">
        <v>409</v>
      </c>
      <c r="BM375" s="203" t="s">
        <v>424</v>
      </c>
    </row>
    <row r="376" spans="1:65" s="2" customFormat="1" ht="78">
      <c r="A376" s="34"/>
      <c r="B376" s="35"/>
      <c r="C376" s="36"/>
      <c r="D376" s="205" t="s">
        <v>163</v>
      </c>
      <c r="E376" s="36"/>
      <c r="F376" s="206" t="s">
        <v>425</v>
      </c>
      <c r="G376" s="36"/>
      <c r="H376" s="36"/>
      <c r="I376" s="207"/>
      <c r="J376" s="36"/>
      <c r="K376" s="36"/>
      <c r="L376" s="39"/>
      <c r="M376" s="208"/>
      <c r="N376" s="209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163</v>
      </c>
      <c r="AU376" s="17" t="s">
        <v>85</v>
      </c>
    </row>
    <row r="377" spans="1:65" s="14" customFormat="1" ht="11.25">
      <c r="B377" s="221"/>
      <c r="C377" s="222"/>
      <c r="D377" s="205" t="s">
        <v>164</v>
      </c>
      <c r="E377" s="223" t="s">
        <v>1</v>
      </c>
      <c r="F377" s="224" t="s">
        <v>426</v>
      </c>
      <c r="G377" s="222"/>
      <c r="H377" s="223" t="s">
        <v>1</v>
      </c>
      <c r="I377" s="225"/>
      <c r="J377" s="222"/>
      <c r="K377" s="222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164</v>
      </c>
      <c r="AU377" s="230" t="s">
        <v>85</v>
      </c>
      <c r="AV377" s="14" t="s">
        <v>83</v>
      </c>
      <c r="AW377" s="14" t="s">
        <v>31</v>
      </c>
      <c r="AX377" s="14" t="s">
        <v>75</v>
      </c>
      <c r="AY377" s="230" t="s">
        <v>154</v>
      </c>
    </row>
    <row r="378" spans="1:65" s="13" customFormat="1" ht="11.25">
      <c r="B378" s="210"/>
      <c r="C378" s="211"/>
      <c r="D378" s="205" t="s">
        <v>164</v>
      </c>
      <c r="E378" s="212" t="s">
        <v>1</v>
      </c>
      <c r="F378" s="213" t="s">
        <v>427</v>
      </c>
      <c r="G378" s="211"/>
      <c r="H378" s="214">
        <v>14100</v>
      </c>
      <c r="I378" s="215"/>
      <c r="J378" s="211"/>
      <c r="K378" s="211"/>
      <c r="L378" s="216"/>
      <c r="M378" s="217"/>
      <c r="N378" s="218"/>
      <c r="O378" s="218"/>
      <c r="P378" s="218"/>
      <c r="Q378" s="218"/>
      <c r="R378" s="218"/>
      <c r="S378" s="218"/>
      <c r="T378" s="219"/>
      <c r="AT378" s="220" t="s">
        <v>164</v>
      </c>
      <c r="AU378" s="220" t="s">
        <v>85</v>
      </c>
      <c r="AV378" s="13" t="s">
        <v>85</v>
      </c>
      <c r="AW378" s="13" t="s">
        <v>31</v>
      </c>
      <c r="AX378" s="13" t="s">
        <v>75</v>
      </c>
      <c r="AY378" s="220" t="s">
        <v>154</v>
      </c>
    </row>
    <row r="379" spans="1:65" s="14" customFormat="1" ht="11.25">
      <c r="B379" s="221"/>
      <c r="C379" s="222"/>
      <c r="D379" s="205" t="s">
        <v>164</v>
      </c>
      <c r="E379" s="223" t="s">
        <v>1</v>
      </c>
      <c r="F379" s="224" t="s">
        <v>428</v>
      </c>
      <c r="G379" s="222"/>
      <c r="H379" s="223" t="s">
        <v>1</v>
      </c>
      <c r="I379" s="225"/>
      <c r="J379" s="222"/>
      <c r="K379" s="222"/>
      <c r="L379" s="226"/>
      <c r="M379" s="227"/>
      <c r="N379" s="228"/>
      <c r="O379" s="228"/>
      <c r="P379" s="228"/>
      <c r="Q379" s="228"/>
      <c r="R379" s="228"/>
      <c r="S379" s="228"/>
      <c r="T379" s="229"/>
      <c r="AT379" s="230" t="s">
        <v>164</v>
      </c>
      <c r="AU379" s="230" t="s">
        <v>85</v>
      </c>
      <c r="AV379" s="14" t="s">
        <v>83</v>
      </c>
      <c r="AW379" s="14" t="s">
        <v>31</v>
      </c>
      <c r="AX379" s="14" t="s">
        <v>75</v>
      </c>
      <c r="AY379" s="230" t="s">
        <v>154</v>
      </c>
    </row>
    <row r="380" spans="1:65" s="13" customFormat="1" ht="11.25">
      <c r="B380" s="210"/>
      <c r="C380" s="211"/>
      <c r="D380" s="205" t="s">
        <v>164</v>
      </c>
      <c r="E380" s="212" t="s">
        <v>1</v>
      </c>
      <c r="F380" s="213" t="s">
        <v>429</v>
      </c>
      <c r="G380" s="211"/>
      <c r="H380" s="214">
        <v>4.2</v>
      </c>
      <c r="I380" s="215"/>
      <c r="J380" s="211"/>
      <c r="K380" s="211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164</v>
      </c>
      <c r="AU380" s="220" t="s">
        <v>85</v>
      </c>
      <c r="AV380" s="13" t="s">
        <v>85</v>
      </c>
      <c r="AW380" s="13" t="s">
        <v>31</v>
      </c>
      <c r="AX380" s="13" t="s">
        <v>75</v>
      </c>
      <c r="AY380" s="220" t="s">
        <v>154</v>
      </c>
    </row>
    <row r="381" spans="1:65" s="15" customFormat="1" ht="11.25">
      <c r="B381" s="231"/>
      <c r="C381" s="232"/>
      <c r="D381" s="205" t="s">
        <v>164</v>
      </c>
      <c r="E381" s="233" t="s">
        <v>1</v>
      </c>
      <c r="F381" s="234" t="s">
        <v>171</v>
      </c>
      <c r="G381" s="232"/>
      <c r="H381" s="235">
        <v>14104.2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164</v>
      </c>
      <c r="AU381" s="241" t="s">
        <v>85</v>
      </c>
      <c r="AV381" s="15" t="s">
        <v>162</v>
      </c>
      <c r="AW381" s="15" t="s">
        <v>31</v>
      </c>
      <c r="AX381" s="15" t="s">
        <v>83</v>
      </c>
      <c r="AY381" s="241" t="s">
        <v>154</v>
      </c>
    </row>
    <row r="382" spans="1:65" s="2" customFormat="1" ht="66.75" customHeight="1">
      <c r="A382" s="34"/>
      <c r="B382" s="35"/>
      <c r="C382" s="242" t="s">
        <v>302</v>
      </c>
      <c r="D382" s="242" t="s">
        <v>239</v>
      </c>
      <c r="E382" s="243" t="s">
        <v>430</v>
      </c>
      <c r="F382" s="244" t="s">
        <v>431</v>
      </c>
      <c r="G382" s="245" t="s">
        <v>191</v>
      </c>
      <c r="H382" s="246">
        <v>4292.8670000000002</v>
      </c>
      <c r="I382" s="247"/>
      <c r="J382" s="248">
        <f>ROUND(I382*H382,2)</f>
        <v>0</v>
      </c>
      <c r="K382" s="244" t="s">
        <v>160</v>
      </c>
      <c r="L382" s="39"/>
      <c r="M382" s="249" t="s">
        <v>1</v>
      </c>
      <c r="N382" s="250" t="s">
        <v>40</v>
      </c>
      <c r="O382" s="71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03" t="s">
        <v>409</v>
      </c>
      <c r="AT382" s="203" t="s">
        <v>239</v>
      </c>
      <c r="AU382" s="203" t="s">
        <v>85</v>
      </c>
      <c r="AY382" s="17" t="s">
        <v>154</v>
      </c>
      <c r="BE382" s="204">
        <f>IF(N382="základní",J382,0)</f>
        <v>0</v>
      </c>
      <c r="BF382" s="204">
        <f>IF(N382="snížená",J382,0)</f>
        <v>0</v>
      </c>
      <c r="BG382" s="204">
        <f>IF(N382="zákl. přenesená",J382,0)</f>
        <v>0</v>
      </c>
      <c r="BH382" s="204">
        <f>IF(N382="sníž. přenesená",J382,0)</f>
        <v>0</v>
      </c>
      <c r="BI382" s="204">
        <f>IF(N382="nulová",J382,0)</f>
        <v>0</v>
      </c>
      <c r="BJ382" s="17" t="s">
        <v>83</v>
      </c>
      <c r="BK382" s="204">
        <f>ROUND(I382*H382,2)</f>
        <v>0</v>
      </c>
      <c r="BL382" s="17" t="s">
        <v>409</v>
      </c>
      <c r="BM382" s="203" t="s">
        <v>354</v>
      </c>
    </row>
    <row r="383" spans="1:65" s="2" customFormat="1" ht="136.5">
      <c r="A383" s="34"/>
      <c r="B383" s="35"/>
      <c r="C383" s="36"/>
      <c r="D383" s="205" t="s">
        <v>163</v>
      </c>
      <c r="E383" s="36"/>
      <c r="F383" s="206" t="s">
        <v>432</v>
      </c>
      <c r="G383" s="36"/>
      <c r="H383" s="36"/>
      <c r="I383" s="207"/>
      <c r="J383" s="36"/>
      <c r="K383" s="36"/>
      <c r="L383" s="39"/>
      <c r="M383" s="208"/>
      <c r="N383" s="209"/>
      <c r="O383" s="71"/>
      <c r="P383" s="71"/>
      <c r="Q383" s="71"/>
      <c r="R383" s="71"/>
      <c r="S383" s="71"/>
      <c r="T383" s="72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163</v>
      </c>
      <c r="AU383" s="17" t="s">
        <v>85</v>
      </c>
    </row>
    <row r="384" spans="1:65" s="14" customFormat="1" ht="11.25">
      <c r="B384" s="221"/>
      <c r="C384" s="222"/>
      <c r="D384" s="205" t="s">
        <v>164</v>
      </c>
      <c r="E384" s="223" t="s">
        <v>1</v>
      </c>
      <c r="F384" s="224" t="s">
        <v>433</v>
      </c>
      <c r="G384" s="222"/>
      <c r="H384" s="223" t="s">
        <v>1</v>
      </c>
      <c r="I384" s="225"/>
      <c r="J384" s="222"/>
      <c r="K384" s="222"/>
      <c r="L384" s="226"/>
      <c r="M384" s="227"/>
      <c r="N384" s="228"/>
      <c r="O384" s="228"/>
      <c r="P384" s="228"/>
      <c r="Q384" s="228"/>
      <c r="R384" s="228"/>
      <c r="S384" s="228"/>
      <c r="T384" s="229"/>
      <c r="AT384" s="230" t="s">
        <v>164</v>
      </c>
      <c r="AU384" s="230" t="s">
        <v>85</v>
      </c>
      <c r="AV384" s="14" t="s">
        <v>83</v>
      </c>
      <c r="AW384" s="14" t="s">
        <v>31</v>
      </c>
      <c r="AX384" s="14" t="s">
        <v>75</v>
      </c>
      <c r="AY384" s="230" t="s">
        <v>154</v>
      </c>
    </row>
    <row r="385" spans="1:65" s="14" customFormat="1" ht="11.25">
      <c r="B385" s="221"/>
      <c r="C385" s="222"/>
      <c r="D385" s="205" t="s">
        <v>164</v>
      </c>
      <c r="E385" s="223" t="s">
        <v>1</v>
      </c>
      <c r="F385" s="224" t="s">
        <v>331</v>
      </c>
      <c r="G385" s="222"/>
      <c r="H385" s="223" t="s">
        <v>1</v>
      </c>
      <c r="I385" s="225"/>
      <c r="J385" s="222"/>
      <c r="K385" s="222"/>
      <c r="L385" s="226"/>
      <c r="M385" s="227"/>
      <c r="N385" s="228"/>
      <c r="O385" s="228"/>
      <c r="P385" s="228"/>
      <c r="Q385" s="228"/>
      <c r="R385" s="228"/>
      <c r="S385" s="228"/>
      <c r="T385" s="229"/>
      <c r="AT385" s="230" t="s">
        <v>164</v>
      </c>
      <c r="AU385" s="230" t="s">
        <v>85</v>
      </c>
      <c r="AV385" s="14" t="s">
        <v>83</v>
      </c>
      <c r="AW385" s="14" t="s">
        <v>31</v>
      </c>
      <c r="AX385" s="14" t="s">
        <v>75</v>
      </c>
      <c r="AY385" s="230" t="s">
        <v>154</v>
      </c>
    </row>
    <row r="386" spans="1:65" s="13" customFormat="1" ht="11.25">
      <c r="B386" s="210"/>
      <c r="C386" s="211"/>
      <c r="D386" s="205" t="s">
        <v>164</v>
      </c>
      <c r="E386" s="212" t="s">
        <v>1</v>
      </c>
      <c r="F386" s="213" t="s">
        <v>434</v>
      </c>
      <c r="G386" s="211"/>
      <c r="H386" s="214">
        <v>1374.7280000000001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164</v>
      </c>
      <c r="AU386" s="220" t="s">
        <v>85</v>
      </c>
      <c r="AV386" s="13" t="s">
        <v>85</v>
      </c>
      <c r="AW386" s="13" t="s">
        <v>31</v>
      </c>
      <c r="AX386" s="13" t="s">
        <v>75</v>
      </c>
      <c r="AY386" s="220" t="s">
        <v>154</v>
      </c>
    </row>
    <row r="387" spans="1:65" s="14" customFormat="1" ht="11.25">
      <c r="B387" s="221"/>
      <c r="C387" s="222"/>
      <c r="D387" s="205" t="s">
        <v>164</v>
      </c>
      <c r="E387" s="223" t="s">
        <v>1</v>
      </c>
      <c r="F387" s="224" t="s">
        <v>335</v>
      </c>
      <c r="G387" s="222"/>
      <c r="H387" s="223" t="s">
        <v>1</v>
      </c>
      <c r="I387" s="225"/>
      <c r="J387" s="222"/>
      <c r="K387" s="222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164</v>
      </c>
      <c r="AU387" s="230" t="s">
        <v>85</v>
      </c>
      <c r="AV387" s="14" t="s">
        <v>83</v>
      </c>
      <c r="AW387" s="14" t="s">
        <v>31</v>
      </c>
      <c r="AX387" s="14" t="s">
        <v>75</v>
      </c>
      <c r="AY387" s="230" t="s">
        <v>154</v>
      </c>
    </row>
    <row r="388" spans="1:65" s="13" customFormat="1" ht="11.25">
      <c r="B388" s="210"/>
      <c r="C388" s="211"/>
      <c r="D388" s="205" t="s">
        <v>164</v>
      </c>
      <c r="E388" s="212" t="s">
        <v>1</v>
      </c>
      <c r="F388" s="213" t="s">
        <v>435</v>
      </c>
      <c r="G388" s="211"/>
      <c r="H388" s="214">
        <v>360.95400000000001</v>
      </c>
      <c r="I388" s="215"/>
      <c r="J388" s="211"/>
      <c r="K388" s="211"/>
      <c r="L388" s="216"/>
      <c r="M388" s="217"/>
      <c r="N388" s="218"/>
      <c r="O388" s="218"/>
      <c r="P388" s="218"/>
      <c r="Q388" s="218"/>
      <c r="R388" s="218"/>
      <c r="S388" s="218"/>
      <c r="T388" s="219"/>
      <c r="AT388" s="220" t="s">
        <v>164</v>
      </c>
      <c r="AU388" s="220" t="s">
        <v>85</v>
      </c>
      <c r="AV388" s="13" t="s">
        <v>85</v>
      </c>
      <c r="AW388" s="13" t="s">
        <v>31</v>
      </c>
      <c r="AX388" s="13" t="s">
        <v>75</v>
      </c>
      <c r="AY388" s="220" t="s">
        <v>154</v>
      </c>
    </row>
    <row r="389" spans="1:65" s="14" customFormat="1" ht="11.25">
      <c r="B389" s="221"/>
      <c r="C389" s="222"/>
      <c r="D389" s="205" t="s">
        <v>164</v>
      </c>
      <c r="E389" s="223" t="s">
        <v>1</v>
      </c>
      <c r="F389" s="224" t="s">
        <v>436</v>
      </c>
      <c r="G389" s="222"/>
      <c r="H389" s="223" t="s">
        <v>1</v>
      </c>
      <c r="I389" s="225"/>
      <c r="J389" s="222"/>
      <c r="K389" s="222"/>
      <c r="L389" s="226"/>
      <c r="M389" s="227"/>
      <c r="N389" s="228"/>
      <c r="O389" s="228"/>
      <c r="P389" s="228"/>
      <c r="Q389" s="228"/>
      <c r="R389" s="228"/>
      <c r="S389" s="228"/>
      <c r="T389" s="229"/>
      <c r="AT389" s="230" t="s">
        <v>164</v>
      </c>
      <c r="AU389" s="230" t="s">
        <v>85</v>
      </c>
      <c r="AV389" s="14" t="s">
        <v>83</v>
      </c>
      <c r="AW389" s="14" t="s">
        <v>31</v>
      </c>
      <c r="AX389" s="14" t="s">
        <v>75</v>
      </c>
      <c r="AY389" s="230" t="s">
        <v>154</v>
      </c>
    </row>
    <row r="390" spans="1:65" s="13" customFormat="1" ht="11.25">
      <c r="B390" s="210"/>
      <c r="C390" s="211"/>
      <c r="D390" s="205" t="s">
        <v>164</v>
      </c>
      <c r="E390" s="212" t="s">
        <v>1</v>
      </c>
      <c r="F390" s="213" t="s">
        <v>437</v>
      </c>
      <c r="G390" s="211"/>
      <c r="H390" s="214">
        <v>138.61799999999999</v>
      </c>
      <c r="I390" s="215"/>
      <c r="J390" s="211"/>
      <c r="K390" s="211"/>
      <c r="L390" s="216"/>
      <c r="M390" s="217"/>
      <c r="N390" s="218"/>
      <c r="O390" s="218"/>
      <c r="P390" s="218"/>
      <c r="Q390" s="218"/>
      <c r="R390" s="218"/>
      <c r="S390" s="218"/>
      <c r="T390" s="219"/>
      <c r="AT390" s="220" t="s">
        <v>164</v>
      </c>
      <c r="AU390" s="220" t="s">
        <v>85</v>
      </c>
      <c r="AV390" s="13" t="s">
        <v>85</v>
      </c>
      <c r="AW390" s="13" t="s">
        <v>31</v>
      </c>
      <c r="AX390" s="13" t="s">
        <v>75</v>
      </c>
      <c r="AY390" s="220" t="s">
        <v>154</v>
      </c>
    </row>
    <row r="391" spans="1:65" s="13" customFormat="1" ht="11.25">
      <c r="B391" s="210"/>
      <c r="C391" s="211"/>
      <c r="D391" s="205" t="s">
        <v>164</v>
      </c>
      <c r="E391" s="212" t="s">
        <v>1</v>
      </c>
      <c r="F391" s="213" t="s">
        <v>438</v>
      </c>
      <c r="G391" s="211"/>
      <c r="H391" s="214">
        <v>51.642000000000003</v>
      </c>
      <c r="I391" s="215"/>
      <c r="J391" s="211"/>
      <c r="K391" s="211"/>
      <c r="L391" s="216"/>
      <c r="M391" s="217"/>
      <c r="N391" s="218"/>
      <c r="O391" s="218"/>
      <c r="P391" s="218"/>
      <c r="Q391" s="218"/>
      <c r="R391" s="218"/>
      <c r="S391" s="218"/>
      <c r="T391" s="219"/>
      <c r="AT391" s="220" t="s">
        <v>164</v>
      </c>
      <c r="AU391" s="220" t="s">
        <v>85</v>
      </c>
      <c r="AV391" s="13" t="s">
        <v>85</v>
      </c>
      <c r="AW391" s="13" t="s">
        <v>31</v>
      </c>
      <c r="AX391" s="13" t="s">
        <v>75</v>
      </c>
      <c r="AY391" s="220" t="s">
        <v>154</v>
      </c>
    </row>
    <row r="392" spans="1:65" s="14" customFormat="1" ht="11.25">
      <c r="B392" s="221"/>
      <c r="C392" s="222"/>
      <c r="D392" s="205" t="s">
        <v>164</v>
      </c>
      <c r="E392" s="223" t="s">
        <v>1</v>
      </c>
      <c r="F392" s="224" t="s">
        <v>439</v>
      </c>
      <c r="G392" s="222"/>
      <c r="H392" s="223" t="s">
        <v>1</v>
      </c>
      <c r="I392" s="225"/>
      <c r="J392" s="222"/>
      <c r="K392" s="222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164</v>
      </c>
      <c r="AU392" s="230" t="s">
        <v>85</v>
      </c>
      <c r="AV392" s="14" t="s">
        <v>83</v>
      </c>
      <c r="AW392" s="14" t="s">
        <v>31</v>
      </c>
      <c r="AX392" s="14" t="s">
        <v>75</v>
      </c>
      <c r="AY392" s="230" t="s">
        <v>154</v>
      </c>
    </row>
    <row r="393" spans="1:65" s="13" customFormat="1" ht="11.25">
      <c r="B393" s="210"/>
      <c r="C393" s="211"/>
      <c r="D393" s="205" t="s">
        <v>164</v>
      </c>
      <c r="E393" s="212" t="s">
        <v>1</v>
      </c>
      <c r="F393" s="213" t="s">
        <v>440</v>
      </c>
      <c r="G393" s="211"/>
      <c r="H393" s="214">
        <v>2366.9250000000002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164</v>
      </c>
      <c r="AU393" s="220" t="s">
        <v>85</v>
      </c>
      <c r="AV393" s="13" t="s">
        <v>85</v>
      </c>
      <c r="AW393" s="13" t="s">
        <v>31</v>
      </c>
      <c r="AX393" s="13" t="s">
        <v>75</v>
      </c>
      <c r="AY393" s="220" t="s">
        <v>154</v>
      </c>
    </row>
    <row r="394" spans="1:65" s="15" customFormat="1" ht="11.25">
      <c r="B394" s="231"/>
      <c r="C394" s="232"/>
      <c r="D394" s="205" t="s">
        <v>164</v>
      </c>
      <c r="E394" s="233" t="s">
        <v>1</v>
      </c>
      <c r="F394" s="234" t="s">
        <v>171</v>
      </c>
      <c r="G394" s="232"/>
      <c r="H394" s="235">
        <v>4292.8670000000002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164</v>
      </c>
      <c r="AU394" s="241" t="s">
        <v>85</v>
      </c>
      <c r="AV394" s="15" t="s">
        <v>162</v>
      </c>
      <c r="AW394" s="15" t="s">
        <v>31</v>
      </c>
      <c r="AX394" s="15" t="s">
        <v>83</v>
      </c>
      <c r="AY394" s="241" t="s">
        <v>154</v>
      </c>
    </row>
    <row r="395" spans="1:65" s="2" customFormat="1" ht="66.75" customHeight="1">
      <c r="A395" s="34"/>
      <c r="B395" s="35"/>
      <c r="C395" s="242" t="s">
        <v>441</v>
      </c>
      <c r="D395" s="242" t="s">
        <v>239</v>
      </c>
      <c r="E395" s="243" t="s">
        <v>442</v>
      </c>
      <c r="F395" s="244" t="s">
        <v>443</v>
      </c>
      <c r="G395" s="245" t="s">
        <v>191</v>
      </c>
      <c r="H395" s="246">
        <v>7.84</v>
      </c>
      <c r="I395" s="247"/>
      <c r="J395" s="248">
        <f>ROUND(I395*H395,2)</f>
        <v>0</v>
      </c>
      <c r="K395" s="244" t="s">
        <v>160</v>
      </c>
      <c r="L395" s="39"/>
      <c r="M395" s="249" t="s">
        <v>1</v>
      </c>
      <c r="N395" s="250" t="s">
        <v>40</v>
      </c>
      <c r="O395" s="71"/>
      <c r="P395" s="201">
        <f>O395*H395</f>
        <v>0</v>
      </c>
      <c r="Q395" s="201">
        <v>0</v>
      </c>
      <c r="R395" s="201">
        <f>Q395*H395</f>
        <v>0</v>
      </c>
      <c r="S395" s="201">
        <v>0</v>
      </c>
      <c r="T395" s="202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03" t="s">
        <v>409</v>
      </c>
      <c r="AT395" s="203" t="s">
        <v>239</v>
      </c>
      <c r="AU395" s="203" t="s">
        <v>85</v>
      </c>
      <c r="AY395" s="17" t="s">
        <v>154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17" t="s">
        <v>83</v>
      </c>
      <c r="BK395" s="204">
        <f>ROUND(I395*H395,2)</f>
        <v>0</v>
      </c>
      <c r="BL395" s="17" t="s">
        <v>409</v>
      </c>
      <c r="BM395" s="203" t="s">
        <v>444</v>
      </c>
    </row>
    <row r="396" spans="1:65" s="2" customFormat="1" ht="78">
      <c r="A396" s="34"/>
      <c r="B396" s="35"/>
      <c r="C396" s="36"/>
      <c r="D396" s="205" t="s">
        <v>163</v>
      </c>
      <c r="E396" s="36"/>
      <c r="F396" s="206" t="s">
        <v>445</v>
      </c>
      <c r="G396" s="36"/>
      <c r="H396" s="36"/>
      <c r="I396" s="207"/>
      <c r="J396" s="36"/>
      <c r="K396" s="36"/>
      <c r="L396" s="39"/>
      <c r="M396" s="208"/>
      <c r="N396" s="209"/>
      <c r="O396" s="71"/>
      <c r="P396" s="71"/>
      <c r="Q396" s="71"/>
      <c r="R396" s="71"/>
      <c r="S396" s="71"/>
      <c r="T396" s="72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163</v>
      </c>
      <c r="AU396" s="17" t="s">
        <v>85</v>
      </c>
    </row>
    <row r="397" spans="1:65" s="14" customFormat="1" ht="11.25">
      <c r="B397" s="221"/>
      <c r="C397" s="222"/>
      <c r="D397" s="205" t="s">
        <v>164</v>
      </c>
      <c r="E397" s="223" t="s">
        <v>1</v>
      </c>
      <c r="F397" s="224" t="s">
        <v>446</v>
      </c>
      <c r="G397" s="222"/>
      <c r="H397" s="223" t="s">
        <v>1</v>
      </c>
      <c r="I397" s="225"/>
      <c r="J397" s="222"/>
      <c r="K397" s="222"/>
      <c r="L397" s="226"/>
      <c r="M397" s="227"/>
      <c r="N397" s="228"/>
      <c r="O397" s="228"/>
      <c r="P397" s="228"/>
      <c r="Q397" s="228"/>
      <c r="R397" s="228"/>
      <c r="S397" s="228"/>
      <c r="T397" s="229"/>
      <c r="AT397" s="230" t="s">
        <v>164</v>
      </c>
      <c r="AU397" s="230" t="s">
        <v>85</v>
      </c>
      <c r="AV397" s="14" t="s">
        <v>83</v>
      </c>
      <c r="AW397" s="14" t="s">
        <v>31</v>
      </c>
      <c r="AX397" s="14" t="s">
        <v>75</v>
      </c>
      <c r="AY397" s="230" t="s">
        <v>154</v>
      </c>
    </row>
    <row r="398" spans="1:65" s="13" customFormat="1" ht="11.25">
      <c r="B398" s="210"/>
      <c r="C398" s="211"/>
      <c r="D398" s="205" t="s">
        <v>164</v>
      </c>
      <c r="E398" s="212" t="s">
        <v>1</v>
      </c>
      <c r="F398" s="213" t="s">
        <v>447</v>
      </c>
      <c r="G398" s="211"/>
      <c r="H398" s="214">
        <v>7.84</v>
      </c>
      <c r="I398" s="215"/>
      <c r="J398" s="211"/>
      <c r="K398" s="211"/>
      <c r="L398" s="216"/>
      <c r="M398" s="217"/>
      <c r="N398" s="218"/>
      <c r="O398" s="218"/>
      <c r="P398" s="218"/>
      <c r="Q398" s="218"/>
      <c r="R398" s="218"/>
      <c r="S398" s="218"/>
      <c r="T398" s="219"/>
      <c r="AT398" s="220" t="s">
        <v>164</v>
      </c>
      <c r="AU398" s="220" t="s">
        <v>85</v>
      </c>
      <c r="AV398" s="13" t="s">
        <v>85</v>
      </c>
      <c r="AW398" s="13" t="s">
        <v>31</v>
      </c>
      <c r="AX398" s="13" t="s">
        <v>75</v>
      </c>
      <c r="AY398" s="220" t="s">
        <v>154</v>
      </c>
    </row>
    <row r="399" spans="1:65" s="15" customFormat="1" ht="11.25">
      <c r="B399" s="231"/>
      <c r="C399" s="232"/>
      <c r="D399" s="205" t="s">
        <v>164</v>
      </c>
      <c r="E399" s="233" t="s">
        <v>1</v>
      </c>
      <c r="F399" s="234" t="s">
        <v>171</v>
      </c>
      <c r="G399" s="232"/>
      <c r="H399" s="235">
        <v>7.84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164</v>
      </c>
      <c r="AU399" s="241" t="s">
        <v>85</v>
      </c>
      <c r="AV399" s="15" t="s">
        <v>162</v>
      </c>
      <c r="AW399" s="15" t="s">
        <v>31</v>
      </c>
      <c r="AX399" s="15" t="s">
        <v>83</v>
      </c>
      <c r="AY399" s="241" t="s">
        <v>154</v>
      </c>
    </row>
    <row r="400" spans="1:65" s="2" customFormat="1" ht="49.15" customHeight="1">
      <c r="A400" s="34"/>
      <c r="B400" s="35"/>
      <c r="C400" s="242" t="s">
        <v>306</v>
      </c>
      <c r="D400" s="242" t="s">
        <v>239</v>
      </c>
      <c r="E400" s="243" t="s">
        <v>448</v>
      </c>
      <c r="F400" s="244" t="s">
        <v>449</v>
      </c>
      <c r="G400" s="245" t="s">
        <v>191</v>
      </c>
      <c r="H400" s="246">
        <v>9293.0400000000009</v>
      </c>
      <c r="I400" s="247"/>
      <c r="J400" s="248">
        <f>ROUND(I400*H400,2)</f>
        <v>0</v>
      </c>
      <c r="K400" s="244" t="s">
        <v>160</v>
      </c>
      <c r="L400" s="39"/>
      <c r="M400" s="249" t="s">
        <v>1</v>
      </c>
      <c r="N400" s="250" t="s">
        <v>40</v>
      </c>
      <c r="O400" s="71"/>
      <c r="P400" s="201">
        <f>O400*H400</f>
        <v>0</v>
      </c>
      <c r="Q400" s="201">
        <v>0</v>
      </c>
      <c r="R400" s="201">
        <f>Q400*H400</f>
        <v>0</v>
      </c>
      <c r="S400" s="201">
        <v>0</v>
      </c>
      <c r="T400" s="202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3" t="s">
        <v>409</v>
      </c>
      <c r="AT400" s="203" t="s">
        <v>239</v>
      </c>
      <c r="AU400" s="203" t="s">
        <v>85</v>
      </c>
      <c r="AY400" s="17" t="s">
        <v>154</v>
      </c>
      <c r="BE400" s="204">
        <f>IF(N400="základní",J400,0)</f>
        <v>0</v>
      </c>
      <c r="BF400" s="204">
        <f>IF(N400="snížená",J400,0)</f>
        <v>0</v>
      </c>
      <c r="BG400" s="204">
        <f>IF(N400="zákl. přenesená",J400,0)</f>
        <v>0</v>
      </c>
      <c r="BH400" s="204">
        <f>IF(N400="sníž. přenesená",J400,0)</f>
        <v>0</v>
      </c>
      <c r="BI400" s="204">
        <f>IF(N400="nulová",J400,0)</f>
        <v>0</v>
      </c>
      <c r="BJ400" s="17" t="s">
        <v>83</v>
      </c>
      <c r="BK400" s="204">
        <f>ROUND(I400*H400,2)</f>
        <v>0</v>
      </c>
      <c r="BL400" s="17" t="s">
        <v>409</v>
      </c>
      <c r="BM400" s="203" t="s">
        <v>450</v>
      </c>
    </row>
    <row r="401" spans="1:65" s="2" customFormat="1" ht="126.75">
      <c r="A401" s="34"/>
      <c r="B401" s="35"/>
      <c r="C401" s="36"/>
      <c r="D401" s="205" t="s">
        <v>163</v>
      </c>
      <c r="E401" s="36"/>
      <c r="F401" s="206" t="s">
        <v>451</v>
      </c>
      <c r="G401" s="36"/>
      <c r="H401" s="36"/>
      <c r="I401" s="207"/>
      <c r="J401" s="36"/>
      <c r="K401" s="36"/>
      <c r="L401" s="39"/>
      <c r="M401" s="208"/>
      <c r="N401" s="209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163</v>
      </c>
      <c r="AU401" s="17" t="s">
        <v>85</v>
      </c>
    </row>
    <row r="402" spans="1:65" s="14" customFormat="1" ht="11.25">
      <c r="B402" s="221"/>
      <c r="C402" s="222"/>
      <c r="D402" s="205" t="s">
        <v>164</v>
      </c>
      <c r="E402" s="223" t="s">
        <v>1</v>
      </c>
      <c r="F402" s="224" t="s">
        <v>452</v>
      </c>
      <c r="G402" s="222"/>
      <c r="H402" s="223" t="s">
        <v>1</v>
      </c>
      <c r="I402" s="225"/>
      <c r="J402" s="222"/>
      <c r="K402" s="222"/>
      <c r="L402" s="226"/>
      <c r="M402" s="227"/>
      <c r="N402" s="228"/>
      <c r="O402" s="228"/>
      <c r="P402" s="228"/>
      <c r="Q402" s="228"/>
      <c r="R402" s="228"/>
      <c r="S402" s="228"/>
      <c r="T402" s="229"/>
      <c r="AT402" s="230" t="s">
        <v>164</v>
      </c>
      <c r="AU402" s="230" t="s">
        <v>85</v>
      </c>
      <c r="AV402" s="14" t="s">
        <v>83</v>
      </c>
      <c r="AW402" s="14" t="s">
        <v>31</v>
      </c>
      <c r="AX402" s="14" t="s">
        <v>75</v>
      </c>
      <c r="AY402" s="230" t="s">
        <v>154</v>
      </c>
    </row>
    <row r="403" spans="1:65" s="13" customFormat="1" ht="11.25">
      <c r="B403" s="210"/>
      <c r="C403" s="211"/>
      <c r="D403" s="205" t="s">
        <v>164</v>
      </c>
      <c r="E403" s="212" t="s">
        <v>1</v>
      </c>
      <c r="F403" s="213" t="s">
        <v>453</v>
      </c>
      <c r="G403" s="211"/>
      <c r="H403" s="214">
        <v>9293.0400000000009</v>
      </c>
      <c r="I403" s="215"/>
      <c r="J403" s="211"/>
      <c r="K403" s="211"/>
      <c r="L403" s="216"/>
      <c r="M403" s="217"/>
      <c r="N403" s="218"/>
      <c r="O403" s="218"/>
      <c r="P403" s="218"/>
      <c r="Q403" s="218"/>
      <c r="R403" s="218"/>
      <c r="S403" s="218"/>
      <c r="T403" s="219"/>
      <c r="AT403" s="220" t="s">
        <v>164</v>
      </c>
      <c r="AU403" s="220" t="s">
        <v>85</v>
      </c>
      <c r="AV403" s="13" t="s">
        <v>85</v>
      </c>
      <c r="AW403" s="13" t="s">
        <v>31</v>
      </c>
      <c r="AX403" s="13" t="s">
        <v>75</v>
      </c>
      <c r="AY403" s="220" t="s">
        <v>154</v>
      </c>
    </row>
    <row r="404" spans="1:65" s="15" customFormat="1" ht="11.25">
      <c r="B404" s="231"/>
      <c r="C404" s="232"/>
      <c r="D404" s="205" t="s">
        <v>164</v>
      </c>
      <c r="E404" s="233" t="s">
        <v>1</v>
      </c>
      <c r="F404" s="234" t="s">
        <v>171</v>
      </c>
      <c r="G404" s="232"/>
      <c r="H404" s="235">
        <v>9293.0400000000009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AT404" s="241" t="s">
        <v>164</v>
      </c>
      <c r="AU404" s="241" t="s">
        <v>85</v>
      </c>
      <c r="AV404" s="15" t="s">
        <v>162</v>
      </c>
      <c r="AW404" s="15" t="s">
        <v>31</v>
      </c>
      <c r="AX404" s="15" t="s">
        <v>83</v>
      </c>
      <c r="AY404" s="241" t="s">
        <v>154</v>
      </c>
    </row>
    <row r="405" spans="1:65" s="2" customFormat="1" ht="62.65" customHeight="1">
      <c r="A405" s="34"/>
      <c r="B405" s="35"/>
      <c r="C405" s="242" t="s">
        <v>454</v>
      </c>
      <c r="D405" s="242" t="s">
        <v>239</v>
      </c>
      <c r="E405" s="243" t="s">
        <v>455</v>
      </c>
      <c r="F405" s="244" t="s">
        <v>456</v>
      </c>
      <c r="G405" s="245" t="s">
        <v>191</v>
      </c>
      <c r="H405" s="246">
        <v>125.67</v>
      </c>
      <c r="I405" s="247"/>
      <c r="J405" s="248">
        <f>ROUND(I405*H405,2)</f>
        <v>0</v>
      </c>
      <c r="K405" s="244" t="s">
        <v>160</v>
      </c>
      <c r="L405" s="39"/>
      <c r="M405" s="249" t="s">
        <v>1</v>
      </c>
      <c r="N405" s="250" t="s">
        <v>40</v>
      </c>
      <c r="O405" s="71"/>
      <c r="P405" s="201">
        <f>O405*H405</f>
        <v>0</v>
      </c>
      <c r="Q405" s="201">
        <v>0</v>
      </c>
      <c r="R405" s="201">
        <f>Q405*H405</f>
        <v>0</v>
      </c>
      <c r="S405" s="201">
        <v>0</v>
      </c>
      <c r="T405" s="202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03" t="s">
        <v>409</v>
      </c>
      <c r="AT405" s="203" t="s">
        <v>239</v>
      </c>
      <c r="AU405" s="203" t="s">
        <v>85</v>
      </c>
      <c r="AY405" s="17" t="s">
        <v>154</v>
      </c>
      <c r="BE405" s="204">
        <f>IF(N405="základní",J405,0)</f>
        <v>0</v>
      </c>
      <c r="BF405" s="204">
        <f>IF(N405="snížená",J405,0)</f>
        <v>0</v>
      </c>
      <c r="BG405" s="204">
        <f>IF(N405="zákl. přenesená",J405,0)</f>
        <v>0</v>
      </c>
      <c r="BH405" s="204">
        <f>IF(N405="sníž. přenesená",J405,0)</f>
        <v>0</v>
      </c>
      <c r="BI405" s="204">
        <f>IF(N405="nulová",J405,0)</f>
        <v>0</v>
      </c>
      <c r="BJ405" s="17" t="s">
        <v>83</v>
      </c>
      <c r="BK405" s="204">
        <f>ROUND(I405*H405,2)</f>
        <v>0</v>
      </c>
      <c r="BL405" s="17" t="s">
        <v>409</v>
      </c>
      <c r="BM405" s="203" t="s">
        <v>457</v>
      </c>
    </row>
    <row r="406" spans="1:65" s="2" customFormat="1" ht="136.5">
      <c r="A406" s="34"/>
      <c r="B406" s="35"/>
      <c r="C406" s="36"/>
      <c r="D406" s="205" t="s">
        <v>163</v>
      </c>
      <c r="E406" s="36"/>
      <c r="F406" s="206" t="s">
        <v>458</v>
      </c>
      <c r="G406" s="36"/>
      <c r="H406" s="36"/>
      <c r="I406" s="207"/>
      <c r="J406" s="36"/>
      <c r="K406" s="36"/>
      <c r="L406" s="39"/>
      <c r="M406" s="208"/>
      <c r="N406" s="209"/>
      <c r="O406" s="71"/>
      <c r="P406" s="71"/>
      <c r="Q406" s="71"/>
      <c r="R406" s="71"/>
      <c r="S406" s="71"/>
      <c r="T406" s="72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163</v>
      </c>
      <c r="AU406" s="17" t="s">
        <v>85</v>
      </c>
    </row>
    <row r="407" spans="1:65" s="14" customFormat="1" ht="11.25">
      <c r="B407" s="221"/>
      <c r="C407" s="222"/>
      <c r="D407" s="205" t="s">
        <v>164</v>
      </c>
      <c r="E407" s="223" t="s">
        <v>1</v>
      </c>
      <c r="F407" s="224" t="s">
        <v>459</v>
      </c>
      <c r="G407" s="222"/>
      <c r="H407" s="223" t="s">
        <v>1</v>
      </c>
      <c r="I407" s="225"/>
      <c r="J407" s="222"/>
      <c r="K407" s="222"/>
      <c r="L407" s="226"/>
      <c r="M407" s="227"/>
      <c r="N407" s="228"/>
      <c r="O407" s="228"/>
      <c r="P407" s="228"/>
      <c r="Q407" s="228"/>
      <c r="R407" s="228"/>
      <c r="S407" s="228"/>
      <c r="T407" s="229"/>
      <c r="AT407" s="230" t="s">
        <v>164</v>
      </c>
      <c r="AU407" s="230" t="s">
        <v>85</v>
      </c>
      <c r="AV407" s="14" t="s">
        <v>83</v>
      </c>
      <c r="AW407" s="14" t="s">
        <v>31</v>
      </c>
      <c r="AX407" s="14" t="s">
        <v>75</v>
      </c>
      <c r="AY407" s="230" t="s">
        <v>154</v>
      </c>
    </row>
    <row r="408" spans="1:65" s="13" customFormat="1" ht="11.25">
      <c r="B408" s="210"/>
      <c r="C408" s="211"/>
      <c r="D408" s="205" t="s">
        <v>164</v>
      </c>
      <c r="E408" s="212" t="s">
        <v>1</v>
      </c>
      <c r="F408" s="213" t="s">
        <v>460</v>
      </c>
      <c r="G408" s="211"/>
      <c r="H408" s="214">
        <v>125.67</v>
      </c>
      <c r="I408" s="215"/>
      <c r="J408" s="211"/>
      <c r="K408" s="211"/>
      <c r="L408" s="216"/>
      <c r="M408" s="217"/>
      <c r="N408" s="218"/>
      <c r="O408" s="218"/>
      <c r="P408" s="218"/>
      <c r="Q408" s="218"/>
      <c r="R408" s="218"/>
      <c r="S408" s="218"/>
      <c r="T408" s="219"/>
      <c r="AT408" s="220" t="s">
        <v>164</v>
      </c>
      <c r="AU408" s="220" t="s">
        <v>85</v>
      </c>
      <c r="AV408" s="13" t="s">
        <v>85</v>
      </c>
      <c r="AW408" s="13" t="s">
        <v>31</v>
      </c>
      <c r="AX408" s="13" t="s">
        <v>75</v>
      </c>
      <c r="AY408" s="220" t="s">
        <v>154</v>
      </c>
    </row>
    <row r="409" spans="1:65" s="15" customFormat="1" ht="11.25">
      <c r="B409" s="231"/>
      <c r="C409" s="232"/>
      <c r="D409" s="205" t="s">
        <v>164</v>
      </c>
      <c r="E409" s="233" t="s">
        <v>1</v>
      </c>
      <c r="F409" s="234" t="s">
        <v>171</v>
      </c>
      <c r="G409" s="232"/>
      <c r="H409" s="235">
        <v>125.67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164</v>
      </c>
      <c r="AU409" s="241" t="s">
        <v>85</v>
      </c>
      <c r="AV409" s="15" t="s">
        <v>162</v>
      </c>
      <c r="AW409" s="15" t="s">
        <v>31</v>
      </c>
      <c r="AX409" s="15" t="s">
        <v>83</v>
      </c>
      <c r="AY409" s="241" t="s">
        <v>154</v>
      </c>
    </row>
    <row r="410" spans="1:65" s="2" customFormat="1" ht="21.75" customHeight="1">
      <c r="A410" s="34"/>
      <c r="B410" s="35"/>
      <c r="C410" s="242" t="s">
        <v>205</v>
      </c>
      <c r="D410" s="242" t="s">
        <v>239</v>
      </c>
      <c r="E410" s="243" t="s">
        <v>461</v>
      </c>
      <c r="F410" s="244" t="s">
        <v>462</v>
      </c>
      <c r="G410" s="245" t="s">
        <v>191</v>
      </c>
      <c r="H410" s="246">
        <v>14100</v>
      </c>
      <c r="I410" s="247"/>
      <c r="J410" s="248">
        <f>ROUND(I410*H410,2)</f>
        <v>0</v>
      </c>
      <c r="K410" s="244" t="s">
        <v>160</v>
      </c>
      <c r="L410" s="39"/>
      <c r="M410" s="249" t="s">
        <v>1</v>
      </c>
      <c r="N410" s="250" t="s">
        <v>40</v>
      </c>
      <c r="O410" s="71"/>
      <c r="P410" s="201">
        <f>O410*H410</f>
        <v>0</v>
      </c>
      <c r="Q410" s="201">
        <v>0</v>
      </c>
      <c r="R410" s="201">
        <f>Q410*H410</f>
        <v>0</v>
      </c>
      <c r="S410" s="201">
        <v>0</v>
      </c>
      <c r="T410" s="202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03" t="s">
        <v>409</v>
      </c>
      <c r="AT410" s="203" t="s">
        <v>239</v>
      </c>
      <c r="AU410" s="203" t="s">
        <v>85</v>
      </c>
      <c r="AY410" s="17" t="s">
        <v>154</v>
      </c>
      <c r="BE410" s="204">
        <f>IF(N410="základní",J410,0)</f>
        <v>0</v>
      </c>
      <c r="BF410" s="204">
        <f>IF(N410="snížená",J410,0)</f>
        <v>0</v>
      </c>
      <c r="BG410" s="204">
        <f>IF(N410="zákl. přenesená",J410,0)</f>
        <v>0</v>
      </c>
      <c r="BH410" s="204">
        <f>IF(N410="sníž. přenesená",J410,0)</f>
        <v>0</v>
      </c>
      <c r="BI410" s="204">
        <f>IF(N410="nulová",J410,0)</f>
        <v>0</v>
      </c>
      <c r="BJ410" s="17" t="s">
        <v>83</v>
      </c>
      <c r="BK410" s="204">
        <f>ROUND(I410*H410,2)</f>
        <v>0</v>
      </c>
      <c r="BL410" s="17" t="s">
        <v>409</v>
      </c>
      <c r="BM410" s="203" t="s">
        <v>463</v>
      </c>
    </row>
    <row r="411" spans="1:65" s="2" customFormat="1" ht="58.5">
      <c r="A411" s="34"/>
      <c r="B411" s="35"/>
      <c r="C411" s="36"/>
      <c r="D411" s="205" t="s">
        <v>163</v>
      </c>
      <c r="E411" s="36"/>
      <c r="F411" s="206" t="s">
        <v>464</v>
      </c>
      <c r="G411" s="36"/>
      <c r="H411" s="36"/>
      <c r="I411" s="207"/>
      <c r="J411" s="36"/>
      <c r="K411" s="36"/>
      <c r="L411" s="39"/>
      <c r="M411" s="208"/>
      <c r="N411" s="209"/>
      <c r="O411" s="71"/>
      <c r="P411" s="71"/>
      <c r="Q411" s="71"/>
      <c r="R411" s="71"/>
      <c r="S411" s="71"/>
      <c r="T411" s="72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163</v>
      </c>
      <c r="AU411" s="17" t="s">
        <v>85</v>
      </c>
    </row>
    <row r="412" spans="1:65" s="14" customFormat="1" ht="11.25">
      <c r="B412" s="221"/>
      <c r="C412" s="222"/>
      <c r="D412" s="205" t="s">
        <v>164</v>
      </c>
      <c r="E412" s="223" t="s">
        <v>1</v>
      </c>
      <c r="F412" s="224" t="s">
        <v>465</v>
      </c>
      <c r="G412" s="222"/>
      <c r="H412" s="223" t="s">
        <v>1</v>
      </c>
      <c r="I412" s="225"/>
      <c r="J412" s="222"/>
      <c r="K412" s="222"/>
      <c r="L412" s="226"/>
      <c r="M412" s="227"/>
      <c r="N412" s="228"/>
      <c r="O412" s="228"/>
      <c r="P412" s="228"/>
      <c r="Q412" s="228"/>
      <c r="R412" s="228"/>
      <c r="S412" s="228"/>
      <c r="T412" s="229"/>
      <c r="AT412" s="230" t="s">
        <v>164</v>
      </c>
      <c r="AU412" s="230" t="s">
        <v>85</v>
      </c>
      <c r="AV412" s="14" t="s">
        <v>83</v>
      </c>
      <c r="AW412" s="14" t="s">
        <v>31</v>
      </c>
      <c r="AX412" s="14" t="s">
        <v>75</v>
      </c>
      <c r="AY412" s="230" t="s">
        <v>154</v>
      </c>
    </row>
    <row r="413" spans="1:65" s="13" customFormat="1" ht="11.25">
      <c r="B413" s="210"/>
      <c r="C413" s="211"/>
      <c r="D413" s="205" t="s">
        <v>164</v>
      </c>
      <c r="E413" s="212" t="s">
        <v>1</v>
      </c>
      <c r="F413" s="213" t="s">
        <v>427</v>
      </c>
      <c r="G413" s="211"/>
      <c r="H413" s="214">
        <v>14100</v>
      </c>
      <c r="I413" s="215"/>
      <c r="J413" s="211"/>
      <c r="K413" s="211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164</v>
      </c>
      <c r="AU413" s="220" t="s">
        <v>85</v>
      </c>
      <c r="AV413" s="13" t="s">
        <v>85</v>
      </c>
      <c r="AW413" s="13" t="s">
        <v>31</v>
      </c>
      <c r="AX413" s="13" t="s">
        <v>75</v>
      </c>
      <c r="AY413" s="220" t="s">
        <v>154</v>
      </c>
    </row>
    <row r="414" spans="1:65" s="15" customFormat="1" ht="11.25">
      <c r="B414" s="231"/>
      <c r="C414" s="232"/>
      <c r="D414" s="205" t="s">
        <v>164</v>
      </c>
      <c r="E414" s="233" t="s">
        <v>1</v>
      </c>
      <c r="F414" s="234" t="s">
        <v>171</v>
      </c>
      <c r="G414" s="232"/>
      <c r="H414" s="235">
        <v>14100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164</v>
      </c>
      <c r="AU414" s="241" t="s">
        <v>85</v>
      </c>
      <c r="AV414" s="15" t="s">
        <v>162</v>
      </c>
      <c r="AW414" s="15" t="s">
        <v>31</v>
      </c>
      <c r="AX414" s="15" t="s">
        <v>83</v>
      </c>
      <c r="AY414" s="241" t="s">
        <v>154</v>
      </c>
    </row>
    <row r="415" spans="1:65" s="2" customFormat="1" ht="16.5" customHeight="1">
      <c r="A415" s="34"/>
      <c r="B415" s="35"/>
      <c r="C415" s="242" t="s">
        <v>466</v>
      </c>
      <c r="D415" s="242" t="s">
        <v>239</v>
      </c>
      <c r="E415" s="243" t="s">
        <v>467</v>
      </c>
      <c r="F415" s="244" t="s">
        <v>468</v>
      </c>
      <c r="G415" s="245" t="s">
        <v>191</v>
      </c>
      <c r="H415" s="246">
        <v>4.2</v>
      </c>
      <c r="I415" s="247"/>
      <c r="J415" s="248">
        <f>ROUND(I415*H415,2)</f>
        <v>0</v>
      </c>
      <c r="K415" s="244" t="s">
        <v>160</v>
      </c>
      <c r="L415" s="39"/>
      <c r="M415" s="249" t="s">
        <v>1</v>
      </c>
      <c r="N415" s="250" t="s">
        <v>40</v>
      </c>
      <c r="O415" s="71"/>
      <c r="P415" s="201">
        <f>O415*H415</f>
        <v>0</v>
      </c>
      <c r="Q415" s="201">
        <v>0</v>
      </c>
      <c r="R415" s="201">
        <f>Q415*H415</f>
        <v>0</v>
      </c>
      <c r="S415" s="201">
        <v>0</v>
      </c>
      <c r="T415" s="202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3" t="s">
        <v>409</v>
      </c>
      <c r="AT415" s="203" t="s">
        <v>239</v>
      </c>
      <c r="AU415" s="203" t="s">
        <v>85</v>
      </c>
      <c r="AY415" s="17" t="s">
        <v>154</v>
      </c>
      <c r="BE415" s="204">
        <f>IF(N415="základní",J415,0)</f>
        <v>0</v>
      </c>
      <c r="BF415" s="204">
        <f>IF(N415="snížená",J415,0)</f>
        <v>0</v>
      </c>
      <c r="BG415" s="204">
        <f>IF(N415="zákl. přenesená",J415,0)</f>
        <v>0</v>
      </c>
      <c r="BH415" s="204">
        <f>IF(N415="sníž. přenesená",J415,0)</f>
        <v>0</v>
      </c>
      <c r="BI415" s="204">
        <f>IF(N415="nulová",J415,0)</f>
        <v>0</v>
      </c>
      <c r="BJ415" s="17" t="s">
        <v>83</v>
      </c>
      <c r="BK415" s="204">
        <f>ROUND(I415*H415,2)</f>
        <v>0</v>
      </c>
      <c r="BL415" s="17" t="s">
        <v>409</v>
      </c>
      <c r="BM415" s="203" t="s">
        <v>469</v>
      </c>
    </row>
    <row r="416" spans="1:65" s="2" customFormat="1" ht="48.75">
      <c r="A416" s="34"/>
      <c r="B416" s="35"/>
      <c r="C416" s="36"/>
      <c r="D416" s="205" t="s">
        <v>163</v>
      </c>
      <c r="E416" s="36"/>
      <c r="F416" s="206" t="s">
        <v>470</v>
      </c>
      <c r="G416" s="36"/>
      <c r="H416" s="36"/>
      <c r="I416" s="207"/>
      <c r="J416" s="36"/>
      <c r="K416" s="36"/>
      <c r="L416" s="39"/>
      <c r="M416" s="208"/>
      <c r="N416" s="209"/>
      <c r="O416" s="71"/>
      <c r="P416" s="71"/>
      <c r="Q416" s="71"/>
      <c r="R416" s="71"/>
      <c r="S416" s="71"/>
      <c r="T416" s="72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163</v>
      </c>
      <c r="AU416" s="17" t="s">
        <v>85</v>
      </c>
    </row>
    <row r="417" spans="1:65" s="14" customFormat="1" ht="11.25">
      <c r="B417" s="221"/>
      <c r="C417" s="222"/>
      <c r="D417" s="205" t="s">
        <v>164</v>
      </c>
      <c r="E417" s="223" t="s">
        <v>1</v>
      </c>
      <c r="F417" s="224" t="s">
        <v>471</v>
      </c>
      <c r="G417" s="222"/>
      <c r="H417" s="223" t="s">
        <v>1</v>
      </c>
      <c r="I417" s="225"/>
      <c r="J417" s="222"/>
      <c r="K417" s="222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164</v>
      </c>
      <c r="AU417" s="230" t="s">
        <v>85</v>
      </c>
      <c r="AV417" s="14" t="s">
        <v>83</v>
      </c>
      <c r="AW417" s="14" t="s">
        <v>31</v>
      </c>
      <c r="AX417" s="14" t="s">
        <v>75</v>
      </c>
      <c r="AY417" s="230" t="s">
        <v>154</v>
      </c>
    </row>
    <row r="418" spans="1:65" s="13" customFormat="1" ht="11.25">
      <c r="B418" s="210"/>
      <c r="C418" s="211"/>
      <c r="D418" s="205" t="s">
        <v>164</v>
      </c>
      <c r="E418" s="212" t="s">
        <v>1</v>
      </c>
      <c r="F418" s="213" t="s">
        <v>429</v>
      </c>
      <c r="G418" s="211"/>
      <c r="H418" s="214">
        <v>4.2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164</v>
      </c>
      <c r="AU418" s="220" t="s">
        <v>85</v>
      </c>
      <c r="AV418" s="13" t="s">
        <v>85</v>
      </c>
      <c r="AW418" s="13" t="s">
        <v>31</v>
      </c>
      <c r="AX418" s="13" t="s">
        <v>75</v>
      </c>
      <c r="AY418" s="220" t="s">
        <v>154</v>
      </c>
    </row>
    <row r="419" spans="1:65" s="15" customFormat="1" ht="11.25">
      <c r="B419" s="231"/>
      <c r="C419" s="232"/>
      <c r="D419" s="205" t="s">
        <v>164</v>
      </c>
      <c r="E419" s="233" t="s">
        <v>1</v>
      </c>
      <c r="F419" s="234" t="s">
        <v>171</v>
      </c>
      <c r="G419" s="232"/>
      <c r="H419" s="235">
        <v>4.2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AT419" s="241" t="s">
        <v>164</v>
      </c>
      <c r="AU419" s="241" t="s">
        <v>85</v>
      </c>
      <c r="AV419" s="15" t="s">
        <v>162</v>
      </c>
      <c r="AW419" s="15" t="s">
        <v>31</v>
      </c>
      <c r="AX419" s="15" t="s">
        <v>83</v>
      </c>
      <c r="AY419" s="241" t="s">
        <v>154</v>
      </c>
    </row>
    <row r="420" spans="1:65" s="2" customFormat="1" ht="16.5" customHeight="1">
      <c r="A420" s="34"/>
      <c r="B420" s="35"/>
      <c r="C420" s="242" t="s">
        <v>318</v>
      </c>
      <c r="D420" s="242" t="s">
        <v>239</v>
      </c>
      <c r="E420" s="243" t="s">
        <v>472</v>
      </c>
      <c r="F420" s="244" t="s">
        <v>473</v>
      </c>
      <c r="G420" s="245" t="s">
        <v>191</v>
      </c>
      <c r="H420" s="246">
        <v>7.84</v>
      </c>
      <c r="I420" s="247"/>
      <c r="J420" s="248">
        <f>ROUND(I420*H420,2)</f>
        <v>0</v>
      </c>
      <c r="K420" s="244" t="s">
        <v>160</v>
      </c>
      <c r="L420" s="39"/>
      <c r="M420" s="249" t="s">
        <v>1</v>
      </c>
      <c r="N420" s="250" t="s">
        <v>40</v>
      </c>
      <c r="O420" s="71"/>
      <c r="P420" s="201">
        <f>O420*H420</f>
        <v>0</v>
      </c>
      <c r="Q420" s="201">
        <v>0</v>
      </c>
      <c r="R420" s="201">
        <f>Q420*H420</f>
        <v>0</v>
      </c>
      <c r="S420" s="201">
        <v>0</v>
      </c>
      <c r="T420" s="202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3" t="s">
        <v>409</v>
      </c>
      <c r="AT420" s="203" t="s">
        <v>239</v>
      </c>
      <c r="AU420" s="203" t="s">
        <v>85</v>
      </c>
      <c r="AY420" s="17" t="s">
        <v>154</v>
      </c>
      <c r="BE420" s="204">
        <f>IF(N420="základní",J420,0)</f>
        <v>0</v>
      </c>
      <c r="BF420" s="204">
        <f>IF(N420="snížená",J420,0)</f>
        <v>0</v>
      </c>
      <c r="BG420" s="204">
        <f>IF(N420="zákl. přenesená",J420,0)</f>
        <v>0</v>
      </c>
      <c r="BH420" s="204">
        <f>IF(N420="sníž. přenesená",J420,0)</f>
        <v>0</v>
      </c>
      <c r="BI420" s="204">
        <f>IF(N420="nulová",J420,0)</f>
        <v>0</v>
      </c>
      <c r="BJ420" s="17" t="s">
        <v>83</v>
      </c>
      <c r="BK420" s="204">
        <f>ROUND(I420*H420,2)</f>
        <v>0</v>
      </c>
      <c r="BL420" s="17" t="s">
        <v>409</v>
      </c>
      <c r="BM420" s="203" t="s">
        <v>474</v>
      </c>
    </row>
    <row r="421" spans="1:65" s="2" customFormat="1" ht="58.5">
      <c r="A421" s="34"/>
      <c r="B421" s="35"/>
      <c r="C421" s="36"/>
      <c r="D421" s="205" t="s">
        <v>163</v>
      </c>
      <c r="E421" s="36"/>
      <c r="F421" s="206" t="s">
        <v>475</v>
      </c>
      <c r="G421" s="36"/>
      <c r="H421" s="36"/>
      <c r="I421" s="207"/>
      <c r="J421" s="36"/>
      <c r="K421" s="36"/>
      <c r="L421" s="39"/>
      <c r="M421" s="208"/>
      <c r="N421" s="209"/>
      <c r="O421" s="71"/>
      <c r="P421" s="71"/>
      <c r="Q421" s="71"/>
      <c r="R421" s="71"/>
      <c r="S421" s="71"/>
      <c r="T421" s="72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163</v>
      </c>
      <c r="AU421" s="17" t="s">
        <v>85</v>
      </c>
    </row>
    <row r="422" spans="1:65" s="14" customFormat="1" ht="11.25">
      <c r="B422" s="221"/>
      <c r="C422" s="222"/>
      <c r="D422" s="205" t="s">
        <v>164</v>
      </c>
      <c r="E422" s="223" t="s">
        <v>1</v>
      </c>
      <c r="F422" s="224" t="s">
        <v>476</v>
      </c>
      <c r="G422" s="222"/>
      <c r="H422" s="223" t="s">
        <v>1</v>
      </c>
      <c r="I422" s="225"/>
      <c r="J422" s="222"/>
      <c r="K422" s="222"/>
      <c r="L422" s="226"/>
      <c r="M422" s="227"/>
      <c r="N422" s="228"/>
      <c r="O422" s="228"/>
      <c r="P422" s="228"/>
      <c r="Q422" s="228"/>
      <c r="R422" s="228"/>
      <c r="S422" s="228"/>
      <c r="T422" s="229"/>
      <c r="AT422" s="230" t="s">
        <v>164</v>
      </c>
      <c r="AU422" s="230" t="s">
        <v>85</v>
      </c>
      <c r="AV422" s="14" t="s">
        <v>83</v>
      </c>
      <c r="AW422" s="14" t="s">
        <v>31</v>
      </c>
      <c r="AX422" s="14" t="s">
        <v>75</v>
      </c>
      <c r="AY422" s="230" t="s">
        <v>154</v>
      </c>
    </row>
    <row r="423" spans="1:65" s="13" customFormat="1" ht="11.25">
      <c r="B423" s="210"/>
      <c r="C423" s="211"/>
      <c r="D423" s="205" t="s">
        <v>164</v>
      </c>
      <c r="E423" s="212" t="s">
        <v>1</v>
      </c>
      <c r="F423" s="213" t="s">
        <v>477</v>
      </c>
      <c r="G423" s="211"/>
      <c r="H423" s="214">
        <v>7.84</v>
      </c>
      <c r="I423" s="215"/>
      <c r="J423" s="211"/>
      <c r="K423" s="211"/>
      <c r="L423" s="216"/>
      <c r="M423" s="217"/>
      <c r="N423" s="218"/>
      <c r="O423" s="218"/>
      <c r="P423" s="218"/>
      <c r="Q423" s="218"/>
      <c r="R423" s="218"/>
      <c r="S423" s="218"/>
      <c r="T423" s="219"/>
      <c r="AT423" s="220" t="s">
        <v>164</v>
      </c>
      <c r="AU423" s="220" t="s">
        <v>85</v>
      </c>
      <c r="AV423" s="13" t="s">
        <v>85</v>
      </c>
      <c r="AW423" s="13" t="s">
        <v>31</v>
      </c>
      <c r="AX423" s="13" t="s">
        <v>75</v>
      </c>
      <c r="AY423" s="220" t="s">
        <v>154</v>
      </c>
    </row>
    <row r="424" spans="1:65" s="15" customFormat="1" ht="11.25">
      <c r="B424" s="231"/>
      <c r="C424" s="232"/>
      <c r="D424" s="205" t="s">
        <v>164</v>
      </c>
      <c r="E424" s="233" t="s">
        <v>1</v>
      </c>
      <c r="F424" s="234" t="s">
        <v>171</v>
      </c>
      <c r="G424" s="232"/>
      <c r="H424" s="235">
        <v>7.84</v>
      </c>
      <c r="I424" s="236"/>
      <c r="J424" s="232"/>
      <c r="K424" s="232"/>
      <c r="L424" s="237"/>
      <c r="M424" s="252"/>
      <c r="N424" s="253"/>
      <c r="O424" s="253"/>
      <c r="P424" s="253"/>
      <c r="Q424" s="253"/>
      <c r="R424" s="253"/>
      <c r="S424" s="253"/>
      <c r="T424" s="254"/>
      <c r="AT424" s="241" t="s">
        <v>164</v>
      </c>
      <c r="AU424" s="241" t="s">
        <v>85</v>
      </c>
      <c r="AV424" s="15" t="s">
        <v>162</v>
      </c>
      <c r="AW424" s="15" t="s">
        <v>31</v>
      </c>
      <c r="AX424" s="15" t="s">
        <v>83</v>
      </c>
      <c r="AY424" s="241" t="s">
        <v>154</v>
      </c>
    </row>
    <row r="425" spans="1:65" s="2" customFormat="1" ht="6.95" customHeight="1">
      <c r="A425" s="34"/>
      <c r="B425" s="54"/>
      <c r="C425" s="55"/>
      <c r="D425" s="55"/>
      <c r="E425" s="55"/>
      <c r="F425" s="55"/>
      <c r="G425" s="55"/>
      <c r="H425" s="55"/>
      <c r="I425" s="55"/>
      <c r="J425" s="55"/>
      <c r="K425" s="55"/>
      <c r="L425" s="39"/>
      <c r="M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</row>
  </sheetData>
  <sheetProtection algorithmName="SHA-512" hashValue="/mYudqapM+HDgMIWMYRwSCG+6KImLDDw8NwP55CQXwJe4Yfe683Zwk8zX0oaf/aT+cfEpWyPFn2yVPl/zeBNpQ==" saltValue="SdUr9+eUy8Nu9u99pRD1nw==" spinCount="100000" sheet="1" objects="1" scenarios="1" formatColumns="0" formatRows="0" autoFilter="0"/>
  <autoFilter ref="C120:K42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04"/>
  <sheetViews>
    <sheetView showGridLines="0" topLeftCell="A248" workbookViewId="0">
      <selection activeCell="V253" sqref="V253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88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478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ROUND((SUM(BE121:BE603)),  2)</f>
        <v>0</v>
      </c>
      <c r="G33" s="34"/>
      <c r="H33" s="34"/>
      <c r="I33" s="130">
        <v>0.21</v>
      </c>
      <c r="J33" s="129">
        <f>ROUND(((SUM(BE121:BE603))*I33),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ROUND((SUM(BF121:BF603)),  2)</f>
        <v>0</v>
      </c>
      <c r="G34" s="34"/>
      <c r="H34" s="34"/>
      <c r="I34" s="130">
        <v>0.15</v>
      </c>
      <c r="J34" s="129">
        <f>ROUND(((SUM(BF121:BF603))*I34),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ROUND((SUM(BG121:BG603)),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ROUND((SUM(BH121:BH603)),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ROUND((SUM(BI121:BI603)),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02 - žst. Beroun Závodí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hidden="1" customHeight="1">
      <c r="B98" s="159"/>
      <c r="C98" s="104"/>
      <c r="D98" s="160" t="s">
        <v>135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hidden="1" customHeight="1">
      <c r="B99" s="159"/>
      <c r="C99" s="104"/>
      <c r="D99" s="160" t="s">
        <v>136</v>
      </c>
      <c r="E99" s="161"/>
      <c r="F99" s="161"/>
      <c r="G99" s="161"/>
      <c r="H99" s="161"/>
      <c r="I99" s="161"/>
      <c r="J99" s="162">
        <f>J263</f>
        <v>0</v>
      </c>
      <c r="K99" s="104"/>
      <c r="L99" s="163"/>
    </row>
    <row r="100" spans="1:31" s="10" customFormat="1" ht="19.899999999999999" hidden="1" customHeight="1">
      <c r="B100" s="159"/>
      <c r="C100" s="104"/>
      <c r="D100" s="160" t="s">
        <v>137</v>
      </c>
      <c r="E100" s="161"/>
      <c r="F100" s="161"/>
      <c r="G100" s="161"/>
      <c r="H100" s="161"/>
      <c r="I100" s="161"/>
      <c r="J100" s="162">
        <f>J386</f>
        <v>0</v>
      </c>
      <c r="K100" s="104"/>
      <c r="L100" s="163"/>
    </row>
    <row r="101" spans="1:31" s="10" customFormat="1" ht="19.899999999999999" hidden="1" customHeight="1">
      <c r="B101" s="159"/>
      <c r="C101" s="104"/>
      <c r="D101" s="160" t="s">
        <v>138</v>
      </c>
      <c r="E101" s="161"/>
      <c r="F101" s="161"/>
      <c r="G101" s="161"/>
      <c r="H101" s="161"/>
      <c r="I101" s="161"/>
      <c r="J101" s="162">
        <f>J564</f>
        <v>0</v>
      </c>
      <c r="K101" s="104"/>
      <c r="L101" s="163"/>
    </row>
    <row r="102" spans="1:31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1" t="str">
        <f>E7</f>
        <v>Oprava trati v úseku Beroun Závodí - Hýskov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E9</f>
        <v>SO 02 - žst. Beroun Závodí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19. 7. 2021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Ing. Aleš Bednář</v>
      </c>
      <c r="G117" s="36"/>
      <c r="H117" s="36"/>
      <c r="I117" s="29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32</v>
      </c>
      <c r="J118" s="32" t="str">
        <f>E24</f>
        <v>Lukáš Kot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140</v>
      </c>
      <c r="D120" s="167" t="s">
        <v>60</v>
      </c>
      <c r="E120" s="167" t="s">
        <v>56</v>
      </c>
      <c r="F120" s="167" t="s">
        <v>57</v>
      </c>
      <c r="G120" s="167" t="s">
        <v>141</v>
      </c>
      <c r="H120" s="167" t="s">
        <v>142</v>
      </c>
      <c r="I120" s="167" t="s">
        <v>143</v>
      </c>
      <c r="J120" s="167" t="s">
        <v>131</v>
      </c>
      <c r="K120" s="168" t="s">
        <v>144</v>
      </c>
      <c r="L120" s="169"/>
      <c r="M120" s="75" t="s">
        <v>1</v>
      </c>
      <c r="N120" s="76" t="s">
        <v>39</v>
      </c>
      <c r="O120" s="76" t="s">
        <v>145</v>
      </c>
      <c r="P120" s="76" t="s">
        <v>146</v>
      </c>
      <c r="Q120" s="76" t="s">
        <v>147</v>
      </c>
      <c r="R120" s="76" t="s">
        <v>148</v>
      </c>
      <c r="S120" s="76" t="s">
        <v>149</v>
      </c>
      <c r="T120" s="77" t="s">
        <v>150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151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133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74</v>
      </c>
      <c r="E122" s="178" t="s">
        <v>152</v>
      </c>
      <c r="F122" s="178" t="s">
        <v>153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P123+P263+P386+P564</f>
        <v>0</v>
      </c>
      <c r="Q122" s="183"/>
      <c r="R122" s="184">
        <f>R123+R263+R386+R564</f>
        <v>0</v>
      </c>
      <c r="S122" s="183"/>
      <c r="T122" s="185">
        <f>T123+T263+T386+T564</f>
        <v>0</v>
      </c>
      <c r="AR122" s="186" t="s">
        <v>83</v>
      </c>
      <c r="AT122" s="187" t="s">
        <v>74</v>
      </c>
      <c r="AU122" s="187" t="s">
        <v>75</v>
      </c>
      <c r="AY122" s="186" t="s">
        <v>154</v>
      </c>
      <c r="BK122" s="188">
        <f>BK123+BK263+BK386+BK564</f>
        <v>0</v>
      </c>
    </row>
    <row r="123" spans="1:65" s="12" customFormat="1" ht="22.9" customHeight="1">
      <c r="B123" s="175"/>
      <c r="C123" s="176"/>
      <c r="D123" s="177" t="s">
        <v>74</v>
      </c>
      <c r="E123" s="189" t="s">
        <v>83</v>
      </c>
      <c r="F123" s="189" t="s">
        <v>155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SUM(P124:P262)</f>
        <v>0</v>
      </c>
      <c r="Q123" s="183"/>
      <c r="R123" s="184">
        <f>SUM(R124:R262)</f>
        <v>0</v>
      </c>
      <c r="S123" s="183"/>
      <c r="T123" s="185">
        <f>SUM(T124:T262)</f>
        <v>0</v>
      </c>
      <c r="AR123" s="186" t="s">
        <v>83</v>
      </c>
      <c r="AT123" s="187" t="s">
        <v>74</v>
      </c>
      <c r="AU123" s="187" t="s">
        <v>83</v>
      </c>
      <c r="AY123" s="186" t="s">
        <v>154</v>
      </c>
      <c r="BK123" s="188">
        <f>SUM(BK124:BK262)</f>
        <v>0</v>
      </c>
    </row>
    <row r="124" spans="1:65" s="2" customFormat="1" ht="24.2" customHeight="1">
      <c r="A124" s="34"/>
      <c r="B124" s="35"/>
      <c r="C124" s="191" t="s">
        <v>83</v>
      </c>
      <c r="D124" s="191" t="s">
        <v>156</v>
      </c>
      <c r="E124" s="192" t="s">
        <v>479</v>
      </c>
      <c r="F124" s="193" t="s">
        <v>480</v>
      </c>
      <c r="G124" s="194" t="s">
        <v>159</v>
      </c>
      <c r="H124" s="195">
        <v>23</v>
      </c>
      <c r="I124" s="314"/>
      <c r="J124" s="197">
        <f>ROUND(I124*H124,2)</f>
        <v>0</v>
      </c>
      <c r="K124" s="193" t="s">
        <v>160</v>
      </c>
      <c r="L124" s="198"/>
      <c r="M124" s="199" t="s">
        <v>1</v>
      </c>
      <c r="N124" s="200" t="s">
        <v>40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161</v>
      </c>
      <c r="AT124" s="203" t="s">
        <v>156</v>
      </c>
      <c r="AU124" s="203" t="s">
        <v>85</v>
      </c>
      <c r="AY124" s="17" t="s">
        <v>154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83</v>
      </c>
      <c r="BK124" s="204">
        <f>ROUND(I124*H124,2)</f>
        <v>0</v>
      </c>
      <c r="BL124" s="17" t="s">
        <v>162</v>
      </c>
      <c r="BM124" s="203" t="s">
        <v>85</v>
      </c>
    </row>
    <row r="125" spans="1:65" s="2" customFormat="1" ht="11.25">
      <c r="A125" s="34"/>
      <c r="B125" s="35"/>
      <c r="C125" s="36"/>
      <c r="D125" s="205" t="s">
        <v>163</v>
      </c>
      <c r="E125" s="36"/>
      <c r="F125" s="206" t="s">
        <v>480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85</v>
      </c>
    </row>
    <row r="126" spans="1:65" s="14" customFormat="1" ht="11.25">
      <c r="B126" s="221"/>
      <c r="C126" s="222"/>
      <c r="D126" s="205" t="s">
        <v>164</v>
      </c>
      <c r="E126" s="223" t="s">
        <v>1</v>
      </c>
      <c r="F126" s="224" t="s">
        <v>481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164</v>
      </c>
      <c r="AU126" s="230" t="s">
        <v>85</v>
      </c>
      <c r="AV126" s="14" t="s">
        <v>83</v>
      </c>
      <c r="AW126" s="14" t="s">
        <v>31</v>
      </c>
      <c r="AX126" s="14" t="s">
        <v>75</v>
      </c>
      <c r="AY126" s="230" t="s">
        <v>154</v>
      </c>
    </row>
    <row r="127" spans="1:65" s="13" customFormat="1" ht="11.25">
      <c r="B127" s="210"/>
      <c r="C127" s="211"/>
      <c r="D127" s="205" t="s">
        <v>164</v>
      </c>
      <c r="E127" s="212" t="s">
        <v>1</v>
      </c>
      <c r="F127" s="213" t="s">
        <v>161</v>
      </c>
      <c r="G127" s="211"/>
      <c r="H127" s="214">
        <v>8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85</v>
      </c>
      <c r="AV127" s="13" t="s">
        <v>85</v>
      </c>
      <c r="AW127" s="13" t="s">
        <v>31</v>
      </c>
      <c r="AX127" s="13" t="s">
        <v>75</v>
      </c>
      <c r="AY127" s="220" t="s">
        <v>154</v>
      </c>
    </row>
    <row r="128" spans="1:65" s="14" customFormat="1" ht="11.25">
      <c r="B128" s="221"/>
      <c r="C128" s="222"/>
      <c r="D128" s="205" t="s">
        <v>164</v>
      </c>
      <c r="E128" s="223" t="s">
        <v>1</v>
      </c>
      <c r="F128" s="224" t="s">
        <v>482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164</v>
      </c>
      <c r="AU128" s="230" t="s">
        <v>85</v>
      </c>
      <c r="AV128" s="14" t="s">
        <v>83</v>
      </c>
      <c r="AW128" s="14" t="s">
        <v>31</v>
      </c>
      <c r="AX128" s="14" t="s">
        <v>75</v>
      </c>
      <c r="AY128" s="230" t="s">
        <v>154</v>
      </c>
    </row>
    <row r="129" spans="1:65" s="13" customFormat="1" ht="11.25">
      <c r="B129" s="210"/>
      <c r="C129" s="211"/>
      <c r="D129" s="205" t="s">
        <v>164</v>
      </c>
      <c r="E129" s="212" t="s">
        <v>1</v>
      </c>
      <c r="F129" s="213" t="s">
        <v>178</v>
      </c>
      <c r="G129" s="211"/>
      <c r="H129" s="214">
        <v>3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164</v>
      </c>
      <c r="AU129" s="220" t="s">
        <v>85</v>
      </c>
      <c r="AV129" s="13" t="s">
        <v>85</v>
      </c>
      <c r="AW129" s="13" t="s">
        <v>31</v>
      </c>
      <c r="AX129" s="13" t="s">
        <v>75</v>
      </c>
      <c r="AY129" s="220" t="s">
        <v>154</v>
      </c>
    </row>
    <row r="130" spans="1:65" s="14" customFormat="1" ht="11.25">
      <c r="B130" s="221"/>
      <c r="C130" s="222"/>
      <c r="D130" s="205" t="s">
        <v>164</v>
      </c>
      <c r="E130" s="223" t="s">
        <v>1</v>
      </c>
      <c r="F130" s="224" t="s">
        <v>483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164</v>
      </c>
      <c r="AU130" s="230" t="s">
        <v>85</v>
      </c>
      <c r="AV130" s="14" t="s">
        <v>83</v>
      </c>
      <c r="AW130" s="14" t="s">
        <v>31</v>
      </c>
      <c r="AX130" s="14" t="s">
        <v>75</v>
      </c>
      <c r="AY130" s="230" t="s">
        <v>154</v>
      </c>
    </row>
    <row r="131" spans="1:65" s="13" customFormat="1" ht="11.25">
      <c r="B131" s="210"/>
      <c r="C131" s="211"/>
      <c r="D131" s="205" t="s">
        <v>164</v>
      </c>
      <c r="E131" s="212" t="s">
        <v>1</v>
      </c>
      <c r="F131" s="213" t="s">
        <v>484</v>
      </c>
      <c r="G131" s="211"/>
      <c r="H131" s="214">
        <v>12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85</v>
      </c>
      <c r="AV131" s="13" t="s">
        <v>85</v>
      </c>
      <c r="AW131" s="13" t="s">
        <v>31</v>
      </c>
      <c r="AX131" s="13" t="s">
        <v>75</v>
      </c>
      <c r="AY131" s="220" t="s">
        <v>154</v>
      </c>
    </row>
    <row r="132" spans="1:65" s="15" customFormat="1" ht="11.25">
      <c r="B132" s="231"/>
      <c r="C132" s="232"/>
      <c r="D132" s="205" t="s">
        <v>164</v>
      </c>
      <c r="E132" s="233" t="s">
        <v>1</v>
      </c>
      <c r="F132" s="234" t="s">
        <v>171</v>
      </c>
      <c r="G132" s="232"/>
      <c r="H132" s="235">
        <v>23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164</v>
      </c>
      <c r="AU132" s="241" t="s">
        <v>85</v>
      </c>
      <c r="AV132" s="15" t="s">
        <v>162</v>
      </c>
      <c r="AW132" s="15" t="s">
        <v>31</v>
      </c>
      <c r="AX132" s="15" t="s">
        <v>83</v>
      </c>
      <c r="AY132" s="241" t="s">
        <v>154</v>
      </c>
    </row>
    <row r="133" spans="1:65" s="14" customFormat="1" ht="11.25">
      <c r="B133" s="221"/>
      <c r="C133" s="222"/>
      <c r="D133" s="205" t="s">
        <v>164</v>
      </c>
      <c r="E133" s="223" t="s">
        <v>1</v>
      </c>
      <c r="F133" s="224" t="s">
        <v>485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164</v>
      </c>
      <c r="AU133" s="230" t="s">
        <v>85</v>
      </c>
      <c r="AV133" s="14" t="s">
        <v>83</v>
      </c>
      <c r="AW133" s="14" t="s">
        <v>31</v>
      </c>
      <c r="AX133" s="14" t="s">
        <v>75</v>
      </c>
      <c r="AY133" s="230" t="s">
        <v>154</v>
      </c>
    </row>
    <row r="134" spans="1:65" s="2" customFormat="1" ht="24.2" customHeight="1">
      <c r="A134" s="34"/>
      <c r="B134" s="35"/>
      <c r="C134" s="191" t="s">
        <v>85</v>
      </c>
      <c r="D134" s="191" t="s">
        <v>156</v>
      </c>
      <c r="E134" s="192" t="s">
        <v>486</v>
      </c>
      <c r="F134" s="193" t="s">
        <v>487</v>
      </c>
      <c r="G134" s="194" t="s">
        <v>159</v>
      </c>
      <c r="H134" s="195">
        <v>5</v>
      </c>
      <c r="I134" s="314"/>
      <c r="J134" s="197">
        <f>ROUND(I134*H134,2)</f>
        <v>0</v>
      </c>
      <c r="K134" s="193" t="s">
        <v>160</v>
      </c>
      <c r="L134" s="198"/>
      <c r="M134" s="199" t="s">
        <v>1</v>
      </c>
      <c r="N134" s="200" t="s">
        <v>40</v>
      </c>
      <c r="O134" s="7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161</v>
      </c>
      <c r="AT134" s="203" t="s">
        <v>156</v>
      </c>
      <c r="AU134" s="203" t="s">
        <v>85</v>
      </c>
      <c r="AY134" s="17" t="s">
        <v>154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83</v>
      </c>
      <c r="BK134" s="204">
        <f>ROUND(I134*H134,2)</f>
        <v>0</v>
      </c>
      <c r="BL134" s="17" t="s">
        <v>162</v>
      </c>
      <c r="BM134" s="203" t="s">
        <v>162</v>
      </c>
    </row>
    <row r="135" spans="1:65" s="2" customFormat="1" ht="11.25">
      <c r="A135" s="34"/>
      <c r="B135" s="35"/>
      <c r="C135" s="36"/>
      <c r="D135" s="205" t="s">
        <v>163</v>
      </c>
      <c r="E135" s="36"/>
      <c r="F135" s="206" t="s">
        <v>487</v>
      </c>
      <c r="G135" s="36"/>
      <c r="H135" s="36"/>
      <c r="I135" s="207"/>
      <c r="J135" s="36"/>
      <c r="K135" s="36"/>
      <c r="L135" s="39"/>
      <c r="M135" s="208"/>
      <c r="N135" s="20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163</v>
      </c>
      <c r="AU135" s="17" t="s">
        <v>85</v>
      </c>
    </row>
    <row r="136" spans="1:65" s="14" customFormat="1" ht="11.25">
      <c r="B136" s="221"/>
      <c r="C136" s="222"/>
      <c r="D136" s="205" t="s">
        <v>164</v>
      </c>
      <c r="E136" s="223" t="s">
        <v>1</v>
      </c>
      <c r="F136" s="224" t="s">
        <v>488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164</v>
      </c>
      <c r="AU136" s="230" t="s">
        <v>85</v>
      </c>
      <c r="AV136" s="14" t="s">
        <v>83</v>
      </c>
      <c r="AW136" s="14" t="s">
        <v>31</v>
      </c>
      <c r="AX136" s="14" t="s">
        <v>75</v>
      </c>
      <c r="AY136" s="230" t="s">
        <v>154</v>
      </c>
    </row>
    <row r="137" spans="1:65" s="13" customFormat="1" ht="11.25">
      <c r="B137" s="210"/>
      <c r="C137" s="211"/>
      <c r="D137" s="205" t="s">
        <v>164</v>
      </c>
      <c r="E137" s="212" t="s">
        <v>1</v>
      </c>
      <c r="F137" s="213" t="s">
        <v>188</v>
      </c>
      <c r="G137" s="211"/>
      <c r="H137" s="214">
        <v>5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164</v>
      </c>
      <c r="AU137" s="220" t="s">
        <v>85</v>
      </c>
      <c r="AV137" s="13" t="s">
        <v>85</v>
      </c>
      <c r="AW137" s="13" t="s">
        <v>31</v>
      </c>
      <c r="AX137" s="13" t="s">
        <v>75</v>
      </c>
      <c r="AY137" s="220" t="s">
        <v>154</v>
      </c>
    </row>
    <row r="138" spans="1:65" s="15" customFormat="1" ht="11.25">
      <c r="B138" s="231"/>
      <c r="C138" s="232"/>
      <c r="D138" s="205" t="s">
        <v>164</v>
      </c>
      <c r="E138" s="233" t="s">
        <v>1</v>
      </c>
      <c r="F138" s="234" t="s">
        <v>171</v>
      </c>
      <c r="G138" s="232"/>
      <c r="H138" s="235">
        <v>5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164</v>
      </c>
      <c r="AU138" s="241" t="s">
        <v>85</v>
      </c>
      <c r="AV138" s="15" t="s">
        <v>162</v>
      </c>
      <c r="AW138" s="15" t="s">
        <v>31</v>
      </c>
      <c r="AX138" s="15" t="s">
        <v>83</v>
      </c>
      <c r="AY138" s="241" t="s">
        <v>154</v>
      </c>
    </row>
    <row r="139" spans="1:65" s="14" customFormat="1" ht="11.25">
      <c r="B139" s="221"/>
      <c r="C139" s="222"/>
      <c r="D139" s="205" t="s">
        <v>164</v>
      </c>
      <c r="E139" s="223" t="s">
        <v>1</v>
      </c>
      <c r="F139" s="224" t="s">
        <v>485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164</v>
      </c>
      <c r="AU139" s="230" t="s">
        <v>85</v>
      </c>
      <c r="AV139" s="14" t="s">
        <v>83</v>
      </c>
      <c r="AW139" s="14" t="s">
        <v>31</v>
      </c>
      <c r="AX139" s="14" t="s">
        <v>75</v>
      </c>
      <c r="AY139" s="230" t="s">
        <v>154</v>
      </c>
    </row>
    <row r="140" spans="1:65" s="2" customFormat="1" ht="24.2" customHeight="1">
      <c r="A140" s="34"/>
      <c r="B140" s="35"/>
      <c r="C140" s="191" t="s">
        <v>178</v>
      </c>
      <c r="D140" s="191" t="s">
        <v>156</v>
      </c>
      <c r="E140" s="192" t="s">
        <v>489</v>
      </c>
      <c r="F140" s="193" t="s">
        <v>490</v>
      </c>
      <c r="G140" s="194" t="s">
        <v>159</v>
      </c>
      <c r="H140" s="195">
        <v>6</v>
      </c>
      <c r="I140" s="314"/>
      <c r="J140" s="197">
        <f>ROUND(I140*H140,2)</f>
        <v>0</v>
      </c>
      <c r="K140" s="193" t="s">
        <v>160</v>
      </c>
      <c r="L140" s="198"/>
      <c r="M140" s="199" t="s">
        <v>1</v>
      </c>
      <c r="N140" s="200" t="s">
        <v>40</v>
      </c>
      <c r="O140" s="7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161</v>
      </c>
      <c r="AT140" s="203" t="s">
        <v>156</v>
      </c>
      <c r="AU140" s="203" t="s">
        <v>85</v>
      </c>
      <c r="AY140" s="17" t="s">
        <v>154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83</v>
      </c>
      <c r="BK140" s="204">
        <f>ROUND(I140*H140,2)</f>
        <v>0</v>
      </c>
      <c r="BL140" s="17" t="s">
        <v>162</v>
      </c>
      <c r="BM140" s="203" t="s">
        <v>181</v>
      </c>
    </row>
    <row r="141" spans="1:65" s="2" customFormat="1" ht="11.25">
      <c r="A141" s="34"/>
      <c r="B141" s="35"/>
      <c r="C141" s="36"/>
      <c r="D141" s="205" t="s">
        <v>163</v>
      </c>
      <c r="E141" s="36"/>
      <c r="F141" s="206" t="s">
        <v>490</v>
      </c>
      <c r="G141" s="36"/>
      <c r="H141" s="36"/>
      <c r="I141" s="207"/>
      <c r="J141" s="36"/>
      <c r="K141" s="36"/>
      <c r="L141" s="39"/>
      <c r="M141" s="208"/>
      <c r="N141" s="20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163</v>
      </c>
      <c r="AU141" s="17" t="s">
        <v>85</v>
      </c>
    </row>
    <row r="142" spans="1:65" s="14" customFormat="1" ht="11.25">
      <c r="B142" s="221"/>
      <c r="C142" s="222"/>
      <c r="D142" s="205" t="s">
        <v>164</v>
      </c>
      <c r="E142" s="223" t="s">
        <v>1</v>
      </c>
      <c r="F142" s="224" t="s">
        <v>491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164</v>
      </c>
      <c r="AU142" s="230" t="s">
        <v>85</v>
      </c>
      <c r="AV142" s="14" t="s">
        <v>83</v>
      </c>
      <c r="AW142" s="14" t="s">
        <v>31</v>
      </c>
      <c r="AX142" s="14" t="s">
        <v>75</v>
      </c>
      <c r="AY142" s="230" t="s">
        <v>154</v>
      </c>
    </row>
    <row r="143" spans="1:65" s="13" customFormat="1" ht="11.25">
      <c r="B143" s="210"/>
      <c r="C143" s="211"/>
      <c r="D143" s="205" t="s">
        <v>164</v>
      </c>
      <c r="E143" s="212" t="s">
        <v>1</v>
      </c>
      <c r="F143" s="213" t="s">
        <v>181</v>
      </c>
      <c r="G143" s="211"/>
      <c r="H143" s="214">
        <v>6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164</v>
      </c>
      <c r="AU143" s="220" t="s">
        <v>85</v>
      </c>
      <c r="AV143" s="13" t="s">
        <v>85</v>
      </c>
      <c r="AW143" s="13" t="s">
        <v>31</v>
      </c>
      <c r="AX143" s="13" t="s">
        <v>75</v>
      </c>
      <c r="AY143" s="220" t="s">
        <v>154</v>
      </c>
    </row>
    <row r="144" spans="1:65" s="15" customFormat="1" ht="11.25">
      <c r="B144" s="231"/>
      <c r="C144" s="232"/>
      <c r="D144" s="205" t="s">
        <v>164</v>
      </c>
      <c r="E144" s="233" t="s">
        <v>1</v>
      </c>
      <c r="F144" s="234" t="s">
        <v>171</v>
      </c>
      <c r="G144" s="232"/>
      <c r="H144" s="235">
        <v>6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164</v>
      </c>
      <c r="AU144" s="241" t="s">
        <v>85</v>
      </c>
      <c r="AV144" s="15" t="s">
        <v>162</v>
      </c>
      <c r="AW144" s="15" t="s">
        <v>31</v>
      </c>
      <c r="AX144" s="15" t="s">
        <v>83</v>
      </c>
      <c r="AY144" s="241" t="s">
        <v>154</v>
      </c>
    </row>
    <row r="145" spans="1:65" s="14" customFormat="1" ht="11.25">
      <c r="B145" s="221"/>
      <c r="C145" s="222"/>
      <c r="D145" s="205" t="s">
        <v>164</v>
      </c>
      <c r="E145" s="223" t="s">
        <v>1</v>
      </c>
      <c r="F145" s="224" t="s">
        <v>485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164</v>
      </c>
      <c r="AU145" s="230" t="s">
        <v>85</v>
      </c>
      <c r="AV145" s="14" t="s">
        <v>83</v>
      </c>
      <c r="AW145" s="14" t="s">
        <v>31</v>
      </c>
      <c r="AX145" s="14" t="s">
        <v>75</v>
      </c>
      <c r="AY145" s="230" t="s">
        <v>154</v>
      </c>
    </row>
    <row r="146" spans="1:65" s="2" customFormat="1" ht="24.2" customHeight="1">
      <c r="A146" s="34"/>
      <c r="B146" s="35"/>
      <c r="C146" s="191" t="s">
        <v>162</v>
      </c>
      <c r="D146" s="191" t="s">
        <v>156</v>
      </c>
      <c r="E146" s="192" t="s">
        <v>492</v>
      </c>
      <c r="F146" s="193" t="s">
        <v>493</v>
      </c>
      <c r="G146" s="194" t="s">
        <v>159</v>
      </c>
      <c r="H146" s="195">
        <v>3</v>
      </c>
      <c r="I146" s="314"/>
      <c r="J146" s="197">
        <f>ROUND(I146*H146,2)</f>
        <v>0</v>
      </c>
      <c r="K146" s="193" t="s">
        <v>160</v>
      </c>
      <c r="L146" s="198"/>
      <c r="M146" s="199" t="s">
        <v>1</v>
      </c>
      <c r="N146" s="200" t="s">
        <v>40</v>
      </c>
      <c r="O146" s="7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161</v>
      </c>
      <c r="AT146" s="203" t="s">
        <v>156</v>
      </c>
      <c r="AU146" s="203" t="s">
        <v>85</v>
      </c>
      <c r="AY146" s="17" t="s">
        <v>154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83</v>
      </c>
      <c r="BK146" s="204">
        <f>ROUND(I146*H146,2)</f>
        <v>0</v>
      </c>
      <c r="BL146" s="17" t="s">
        <v>162</v>
      </c>
      <c r="BM146" s="203" t="s">
        <v>161</v>
      </c>
    </row>
    <row r="147" spans="1:65" s="2" customFormat="1" ht="11.25">
      <c r="A147" s="34"/>
      <c r="B147" s="35"/>
      <c r="C147" s="36"/>
      <c r="D147" s="205" t="s">
        <v>163</v>
      </c>
      <c r="E147" s="36"/>
      <c r="F147" s="206" t="s">
        <v>493</v>
      </c>
      <c r="G147" s="36"/>
      <c r="H147" s="36"/>
      <c r="I147" s="207"/>
      <c r="J147" s="36"/>
      <c r="K147" s="36"/>
      <c r="L147" s="39"/>
      <c r="M147" s="208"/>
      <c r="N147" s="209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163</v>
      </c>
      <c r="AU147" s="17" t="s">
        <v>85</v>
      </c>
    </row>
    <row r="148" spans="1:65" s="14" customFormat="1" ht="11.25">
      <c r="B148" s="221"/>
      <c r="C148" s="222"/>
      <c r="D148" s="205" t="s">
        <v>164</v>
      </c>
      <c r="E148" s="223" t="s">
        <v>1</v>
      </c>
      <c r="F148" s="224" t="s">
        <v>494</v>
      </c>
      <c r="G148" s="222"/>
      <c r="H148" s="223" t="s">
        <v>1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164</v>
      </c>
      <c r="AU148" s="230" t="s">
        <v>85</v>
      </c>
      <c r="AV148" s="14" t="s">
        <v>83</v>
      </c>
      <c r="AW148" s="14" t="s">
        <v>31</v>
      </c>
      <c r="AX148" s="14" t="s">
        <v>75</v>
      </c>
      <c r="AY148" s="230" t="s">
        <v>154</v>
      </c>
    </row>
    <row r="149" spans="1:65" s="13" customFormat="1" ht="11.25">
      <c r="B149" s="210"/>
      <c r="C149" s="211"/>
      <c r="D149" s="205" t="s">
        <v>164</v>
      </c>
      <c r="E149" s="212" t="s">
        <v>1</v>
      </c>
      <c r="F149" s="213" t="s">
        <v>178</v>
      </c>
      <c r="G149" s="211"/>
      <c r="H149" s="214">
        <v>3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164</v>
      </c>
      <c r="AU149" s="220" t="s">
        <v>85</v>
      </c>
      <c r="AV149" s="13" t="s">
        <v>85</v>
      </c>
      <c r="AW149" s="13" t="s">
        <v>31</v>
      </c>
      <c r="AX149" s="13" t="s">
        <v>75</v>
      </c>
      <c r="AY149" s="220" t="s">
        <v>154</v>
      </c>
    </row>
    <row r="150" spans="1:65" s="15" customFormat="1" ht="11.25">
      <c r="B150" s="231"/>
      <c r="C150" s="232"/>
      <c r="D150" s="205" t="s">
        <v>164</v>
      </c>
      <c r="E150" s="233" t="s">
        <v>1</v>
      </c>
      <c r="F150" s="234" t="s">
        <v>171</v>
      </c>
      <c r="G150" s="232"/>
      <c r="H150" s="235">
        <v>3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164</v>
      </c>
      <c r="AU150" s="241" t="s">
        <v>85</v>
      </c>
      <c r="AV150" s="15" t="s">
        <v>162</v>
      </c>
      <c r="AW150" s="15" t="s">
        <v>31</v>
      </c>
      <c r="AX150" s="15" t="s">
        <v>83</v>
      </c>
      <c r="AY150" s="241" t="s">
        <v>154</v>
      </c>
    </row>
    <row r="151" spans="1:65" s="14" customFormat="1" ht="11.25">
      <c r="B151" s="221"/>
      <c r="C151" s="222"/>
      <c r="D151" s="205" t="s">
        <v>164</v>
      </c>
      <c r="E151" s="223" t="s">
        <v>1</v>
      </c>
      <c r="F151" s="224" t="s">
        <v>485</v>
      </c>
      <c r="G151" s="222"/>
      <c r="H151" s="223" t="s">
        <v>1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164</v>
      </c>
      <c r="AU151" s="230" t="s">
        <v>85</v>
      </c>
      <c r="AV151" s="14" t="s">
        <v>83</v>
      </c>
      <c r="AW151" s="14" t="s">
        <v>31</v>
      </c>
      <c r="AX151" s="14" t="s">
        <v>75</v>
      </c>
      <c r="AY151" s="230" t="s">
        <v>154</v>
      </c>
    </row>
    <row r="152" spans="1:65" s="2" customFormat="1" ht="24.2" customHeight="1">
      <c r="A152" s="34"/>
      <c r="B152" s="35"/>
      <c r="C152" s="191" t="s">
        <v>188</v>
      </c>
      <c r="D152" s="191" t="s">
        <v>156</v>
      </c>
      <c r="E152" s="192" t="s">
        <v>495</v>
      </c>
      <c r="F152" s="193" t="s">
        <v>496</v>
      </c>
      <c r="G152" s="194" t="s">
        <v>159</v>
      </c>
      <c r="H152" s="195">
        <v>3</v>
      </c>
      <c r="I152" s="314"/>
      <c r="J152" s="197">
        <f>ROUND(I152*H152,2)</f>
        <v>0</v>
      </c>
      <c r="K152" s="193" t="s">
        <v>160</v>
      </c>
      <c r="L152" s="198"/>
      <c r="M152" s="199" t="s">
        <v>1</v>
      </c>
      <c r="N152" s="200" t="s">
        <v>40</v>
      </c>
      <c r="O152" s="7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161</v>
      </c>
      <c r="AT152" s="203" t="s">
        <v>156</v>
      </c>
      <c r="AU152" s="203" t="s">
        <v>85</v>
      </c>
      <c r="AY152" s="17" t="s">
        <v>154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83</v>
      </c>
      <c r="BK152" s="204">
        <f>ROUND(I152*H152,2)</f>
        <v>0</v>
      </c>
      <c r="BL152" s="17" t="s">
        <v>162</v>
      </c>
      <c r="BM152" s="203" t="s">
        <v>192</v>
      </c>
    </row>
    <row r="153" spans="1:65" s="2" customFormat="1" ht="11.25">
      <c r="A153" s="34"/>
      <c r="B153" s="35"/>
      <c r="C153" s="36"/>
      <c r="D153" s="205" t="s">
        <v>163</v>
      </c>
      <c r="E153" s="36"/>
      <c r="F153" s="206" t="s">
        <v>496</v>
      </c>
      <c r="G153" s="36"/>
      <c r="H153" s="36"/>
      <c r="I153" s="207"/>
      <c r="J153" s="36"/>
      <c r="K153" s="36"/>
      <c r="L153" s="39"/>
      <c r="M153" s="208"/>
      <c r="N153" s="209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163</v>
      </c>
      <c r="AU153" s="17" t="s">
        <v>85</v>
      </c>
    </row>
    <row r="154" spans="1:65" s="14" customFormat="1" ht="11.25">
      <c r="B154" s="221"/>
      <c r="C154" s="222"/>
      <c r="D154" s="205" t="s">
        <v>164</v>
      </c>
      <c r="E154" s="223" t="s">
        <v>1</v>
      </c>
      <c r="F154" s="224" t="s">
        <v>497</v>
      </c>
      <c r="G154" s="222"/>
      <c r="H154" s="223" t="s">
        <v>1</v>
      </c>
      <c r="I154" s="225"/>
      <c r="J154" s="222"/>
      <c r="K154" s="222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164</v>
      </c>
      <c r="AU154" s="230" t="s">
        <v>85</v>
      </c>
      <c r="AV154" s="14" t="s">
        <v>83</v>
      </c>
      <c r="AW154" s="14" t="s">
        <v>31</v>
      </c>
      <c r="AX154" s="14" t="s">
        <v>75</v>
      </c>
      <c r="AY154" s="230" t="s">
        <v>154</v>
      </c>
    </row>
    <row r="155" spans="1:65" s="13" customFormat="1" ht="11.25">
      <c r="B155" s="210"/>
      <c r="C155" s="211"/>
      <c r="D155" s="205" t="s">
        <v>164</v>
      </c>
      <c r="E155" s="212" t="s">
        <v>1</v>
      </c>
      <c r="F155" s="213" t="s">
        <v>178</v>
      </c>
      <c r="G155" s="211"/>
      <c r="H155" s="214">
        <v>3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164</v>
      </c>
      <c r="AU155" s="220" t="s">
        <v>85</v>
      </c>
      <c r="AV155" s="13" t="s">
        <v>85</v>
      </c>
      <c r="AW155" s="13" t="s">
        <v>31</v>
      </c>
      <c r="AX155" s="13" t="s">
        <v>75</v>
      </c>
      <c r="AY155" s="220" t="s">
        <v>154</v>
      </c>
    </row>
    <row r="156" spans="1:65" s="15" customFormat="1" ht="11.25">
      <c r="B156" s="231"/>
      <c r="C156" s="232"/>
      <c r="D156" s="205" t="s">
        <v>164</v>
      </c>
      <c r="E156" s="233" t="s">
        <v>1</v>
      </c>
      <c r="F156" s="234" t="s">
        <v>171</v>
      </c>
      <c r="G156" s="232"/>
      <c r="H156" s="235">
        <v>3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164</v>
      </c>
      <c r="AU156" s="241" t="s">
        <v>85</v>
      </c>
      <c r="AV156" s="15" t="s">
        <v>162</v>
      </c>
      <c r="AW156" s="15" t="s">
        <v>31</v>
      </c>
      <c r="AX156" s="15" t="s">
        <v>83</v>
      </c>
      <c r="AY156" s="241" t="s">
        <v>154</v>
      </c>
    </row>
    <row r="157" spans="1:65" s="14" customFormat="1" ht="11.25">
      <c r="B157" s="221"/>
      <c r="C157" s="222"/>
      <c r="D157" s="205" t="s">
        <v>164</v>
      </c>
      <c r="E157" s="223" t="s">
        <v>1</v>
      </c>
      <c r="F157" s="224" t="s">
        <v>485</v>
      </c>
      <c r="G157" s="222"/>
      <c r="H157" s="223" t="s">
        <v>1</v>
      </c>
      <c r="I157" s="225"/>
      <c r="J157" s="222"/>
      <c r="K157" s="222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164</v>
      </c>
      <c r="AU157" s="230" t="s">
        <v>85</v>
      </c>
      <c r="AV157" s="14" t="s">
        <v>83</v>
      </c>
      <c r="AW157" s="14" t="s">
        <v>31</v>
      </c>
      <c r="AX157" s="14" t="s">
        <v>75</v>
      </c>
      <c r="AY157" s="230" t="s">
        <v>154</v>
      </c>
    </row>
    <row r="158" spans="1:65" s="2" customFormat="1" ht="24.2" customHeight="1">
      <c r="A158" s="34"/>
      <c r="B158" s="35"/>
      <c r="C158" s="191" t="s">
        <v>181</v>
      </c>
      <c r="D158" s="191" t="s">
        <v>156</v>
      </c>
      <c r="E158" s="192" t="s">
        <v>498</v>
      </c>
      <c r="F158" s="193" t="s">
        <v>499</v>
      </c>
      <c r="G158" s="194" t="s">
        <v>159</v>
      </c>
      <c r="H158" s="195">
        <v>2</v>
      </c>
      <c r="I158" s="314"/>
      <c r="J158" s="197">
        <f>ROUND(I158*H158,2)</f>
        <v>0</v>
      </c>
      <c r="K158" s="193" t="s">
        <v>160</v>
      </c>
      <c r="L158" s="198"/>
      <c r="M158" s="199" t="s">
        <v>1</v>
      </c>
      <c r="N158" s="200" t="s">
        <v>40</v>
      </c>
      <c r="O158" s="7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161</v>
      </c>
      <c r="AT158" s="203" t="s">
        <v>156</v>
      </c>
      <c r="AU158" s="203" t="s">
        <v>85</v>
      </c>
      <c r="AY158" s="17" t="s">
        <v>154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83</v>
      </c>
      <c r="BK158" s="204">
        <f>ROUND(I158*H158,2)</f>
        <v>0</v>
      </c>
      <c r="BL158" s="17" t="s">
        <v>162</v>
      </c>
      <c r="BM158" s="203" t="s">
        <v>175</v>
      </c>
    </row>
    <row r="159" spans="1:65" s="2" customFormat="1" ht="11.25">
      <c r="A159" s="34"/>
      <c r="B159" s="35"/>
      <c r="C159" s="36"/>
      <c r="D159" s="205" t="s">
        <v>163</v>
      </c>
      <c r="E159" s="36"/>
      <c r="F159" s="206" t="s">
        <v>499</v>
      </c>
      <c r="G159" s="36"/>
      <c r="H159" s="36"/>
      <c r="I159" s="207"/>
      <c r="J159" s="36"/>
      <c r="K159" s="36"/>
      <c r="L159" s="39"/>
      <c r="M159" s="208"/>
      <c r="N159" s="209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163</v>
      </c>
      <c r="AU159" s="17" t="s">
        <v>85</v>
      </c>
    </row>
    <row r="160" spans="1:65" s="14" customFormat="1" ht="11.25">
      <c r="B160" s="221"/>
      <c r="C160" s="222"/>
      <c r="D160" s="205" t="s">
        <v>164</v>
      </c>
      <c r="E160" s="223" t="s">
        <v>1</v>
      </c>
      <c r="F160" s="224" t="s">
        <v>500</v>
      </c>
      <c r="G160" s="222"/>
      <c r="H160" s="223" t="s">
        <v>1</v>
      </c>
      <c r="I160" s="225"/>
      <c r="J160" s="222"/>
      <c r="K160" s="222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164</v>
      </c>
      <c r="AU160" s="230" t="s">
        <v>85</v>
      </c>
      <c r="AV160" s="14" t="s">
        <v>83</v>
      </c>
      <c r="AW160" s="14" t="s">
        <v>31</v>
      </c>
      <c r="AX160" s="14" t="s">
        <v>75</v>
      </c>
      <c r="AY160" s="230" t="s">
        <v>154</v>
      </c>
    </row>
    <row r="161" spans="1:65" s="13" customFormat="1" ht="11.25">
      <c r="B161" s="210"/>
      <c r="C161" s="211"/>
      <c r="D161" s="205" t="s">
        <v>164</v>
      </c>
      <c r="E161" s="212" t="s">
        <v>1</v>
      </c>
      <c r="F161" s="213" t="s">
        <v>85</v>
      </c>
      <c r="G161" s="211"/>
      <c r="H161" s="214">
        <v>2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164</v>
      </c>
      <c r="AU161" s="220" t="s">
        <v>85</v>
      </c>
      <c r="AV161" s="13" t="s">
        <v>85</v>
      </c>
      <c r="AW161" s="13" t="s">
        <v>31</v>
      </c>
      <c r="AX161" s="13" t="s">
        <v>75</v>
      </c>
      <c r="AY161" s="220" t="s">
        <v>154</v>
      </c>
    </row>
    <row r="162" spans="1:65" s="15" customFormat="1" ht="11.25">
      <c r="B162" s="231"/>
      <c r="C162" s="232"/>
      <c r="D162" s="205" t="s">
        <v>164</v>
      </c>
      <c r="E162" s="233" t="s">
        <v>1</v>
      </c>
      <c r="F162" s="234" t="s">
        <v>171</v>
      </c>
      <c r="G162" s="232"/>
      <c r="H162" s="235">
        <v>2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164</v>
      </c>
      <c r="AU162" s="241" t="s">
        <v>85</v>
      </c>
      <c r="AV162" s="15" t="s">
        <v>162</v>
      </c>
      <c r="AW162" s="15" t="s">
        <v>31</v>
      </c>
      <c r="AX162" s="15" t="s">
        <v>83</v>
      </c>
      <c r="AY162" s="241" t="s">
        <v>154</v>
      </c>
    </row>
    <row r="163" spans="1:65" s="14" customFormat="1" ht="11.25">
      <c r="B163" s="221"/>
      <c r="C163" s="222"/>
      <c r="D163" s="205" t="s">
        <v>164</v>
      </c>
      <c r="E163" s="223" t="s">
        <v>1</v>
      </c>
      <c r="F163" s="224" t="s">
        <v>485</v>
      </c>
      <c r="G163" s="222"/>
      <c r="H163" s="223" t="s">
        <v>1</v>
      </c>
      <c r="I163" s="225"/>
      <c r="J163" s="222"/>
      <c r="K163" s="222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164</v>
      </c>
      <c r="AU163" s="230" t="s">
        <v>85</v>
      </c>
      <c r="AV163" s="14" t="s">
        <v>83</v>
      </c>
      <c r="AW163" s="14" t="s">
        <v>31</v>
      </c>
      <c r="AX163" s="14" t="s">
        <v>75</v>
      </c>
      <c r="AY163" s="230" t="s">
        <v>154</v>
      </c>
    </row>
    <row r="164" spans="1:65" s="2" customFormat="1" ht="24.2" customHeight="1">
      <c r="A164" s="34"/>
      <c r="B164" s="35"/>
      <c r="C164" s="191" t="s">
        <v>206</v>
      </c>
      <c r="D164" s="191" t="s">
        <v>156</v>
      </c>
      <c r="E164" s="192" t="s">
        <v>501</v>
      </c>
      <c r="F164" s="193" t="s">
        <v>502</v>
      </c>
      <c r="G164" s="194" t="s">
        <v>159</v>
      </c>
      <c r="H164" s="195">
        <v>2</v>
      </c>
      <c r="I164" s="314"/>
      <c r="J164" s="197">
        <f>ROUND(I164*H164,2)</f>
        <v>0</v>
      </c>
      <c r="K164" s="193" t="s">
        <v>160</v>
      </c>
      <c r="L164" s="198"/>
      <c r="M164" s="199" t="s">
        <v>1</v>
      </c>
      <c r="N164" s="200" t="s">
        <v>40</v>
      </c>
      <c r="O164" s="7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161</v>
      </c>
      <c r="AT164" s="203" t="s">
        <v>156</v>
      </c>
      <c r="AU164" s="203" t="s">
        <v>85</v>
      </c>
      <c r="AY164" s="17" t="s">
        <v>154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83</v>
      </c>
      <c r="BK164" s="204">
        <f>ROUND(I164*H164,2)</f>
        <v>0</v>
      </c>
      <c r="BL164" s="17" t="s">
        <v>162</v>
      </c>
      <c r="BM164" s="203" t="s">
        <v>209</v>
      </c>
    </row>
    <row r="165" spans="1:65" s="2" customFormat="1" ht="11.25">
      <c r="A165" s="34"/>
      <c r="B165" s="35"/>
      <c r="C165" s="36"/>
      <c r="D165" s="205" t="s">
        <v>163</v>
      </c>
      <c r="E165" s="36"/>
      <c r="F165" s="206" t="s">
        <v>502</v>
      </c>
      <c r="G165" s="36"/>
      <c r="H165" s="36"/>
      <c r="I165" s="207"/>
      <c r="J165" s="36"/>
      <c r="K165" s="36"/>
      <c r="L165" s="39"/>
      <c r="M165" s="208"/>
      <c r="N165" s="209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163</v>
      </c>
      <c r="AU165" s="17" t="s">
        <v>85</v>
      </c>
    </row>
    <row r="166" spans="1:65" s="14" customFormat="1" ht="11.25">
      <c r="B166" s="221"/>
      <c r="C166" s="222"/>
      <c r="D166" s="205" t="s">
        <v>164</v>
      </c>
      <c r="E166" s="223" t="s">
        <v>1</v>
      </c>
      <c r="F166" s="224" t="s">
        <v>503</v>
      </c>
      <c r="G166" s="222"/>
      <c r="H166" s="223" t="s">
        <v>1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164</v>
      </c>
      <c r="AU166" s="230" t="s">
        <v>85</v>
      </c>
      <c r="AV166" s="14" t="s">
        <v>83</v>
      </c>
      <c r="AW166" s="14" t="s">
        <v>31</v>
      </c>
      <c r="AX166" s="14" t="s">
        <v>75</v>
      </c>
      <c r="AY166" s="230" t="s">
        <v>154</v>
      </c>
    </row>
    <row r="167" spans="1:65" s="13" customFormat="1" ht="11.25">
      <c r="B167" s="210"/>
      <c r="C167" s="211"/>
      <c r="D167" s="205" t="s">
        <v>164</v>
      </c>
      <c r="E167" s="212" t="s">
        <v>1</v>
      </c>
      <c r="F167" s="213" t="s">
        <v>85</v>
      </c>
      <c r="G167" s="211"/>
      <c r="H167" s="214">
        <v>2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164</v>
      </c>
      <c r="AU167" s="220" t="s">
        <v>85</v>
      </c>
      <c r="AV167" s="13" t="s">
        <v>85</v>
      </c>
      <c r="AW167" s="13" t="s">
        <v>31</v>
      </c>
      <c r="AX167" s="13" t="s">
        <v>75</v>
      </c>
      <c r="AY167" s="220" t="s">
        <v>154</v>
      </c>
    </row>
    <row r="168" spans="1:65" s="15" customFormat="1" ht="11.25">
      <c r="B168" s="231"/>
      <c r="C168" s="232"/>
      <c r="D168" s="205" t="s">
        <v>164</v>
      </c>
      <c r="E168" s="233" t="s">
        <v>1</v>
      </c>
      <c r="F168" s="234" t="s">
        <v>171</v>
      </c>
      <c r="G168" s="232"/>
      <c r="H168" s="235">
        <v>2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164</v>
      </c>
      <c r="AU168" s="241" t="s">
        <v>85</v>
      </c>
      <c r="AV168" s="15" t="s">
        <v>162</v>
      </c>
      <c r="AW168" s="15" t="s">
        <v>31</v>
      </c>
      <c r="AX168" s="15" t="s">
        <v>83</v>
      </c>
      <c r="AY168" s="241" t="s">
        <v>154</v>
      </c>
    </row>
    <row r="169" spans="1:65" s="14" customFormat="1" ht="11.25">
      <c r="B169" s="221"/>
      <c r="C169" s="222"/>
      <c r="D169" s="205" t="s">
        <v>164</v>
      </c>
      <c r="E169" s="223" t="s">
        <v>1</v>
      </c>
      <c r="F169" s="224" t="s">
        <v>485</v>
      </c>
      <c r="G169" s="222"/>
      <c r="H169" s="223" t="s">
        <v>1</v>
      </c>
      <c r="I169" s="225"/>
      <c r="J169" s="222"/>
      <c r="K169" s="222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164</v>
      </c>
      <c r="AU169" s="230" t="s">
        <v>85</v>
      </c>
      <c r="AV169" s="14" t="s">
        <v>83</v>
      </c>
      <c r="AW169" s="14" t="s">
        <v>31</v>
      </c>
      <c r="AX169" s="14" t="s">
        <v>75</v>
      </c>
      <c r="AY169" s="230" t="s">
        <v>154</v>
      </c>
    </row>
    <row r="170" spans="1:65" s="2" customFormat="1" ht="24.2" customHeight="1">
      <c r="A170" s="34"/>
      <c r="B170" s="35"/>
      <c r="C170" s="191" t="s">
        <v>161</v>
      </c>
      <c r="D170" s="191" t="s">
        <v>156</v>
      </c>
      <c r="E170" s="192" t="s">
        <v>504</v>
      </c>
      <c r="F170" s="193" t="s">
        <v>505</v>
      </c>
      <c r="G170" s="194" t="s">
        <v>159</v>
      </c>
      <c r="H170" s="195">
        <v>1</v>
      </c>
      <c r="I170" s="314"/>
      <c r="J170" s="197">
        <f>ROUND(I170*H170,2)</f>
        <v>0</v>
      </c>
      <c r="K170" s="193" t="s">
        <v>160</v>
      </c>
      <c r="L170" s="198"/>
      <c r="M170" s="199" t="s">
        <v>1</v>
      </c>
      <c r="N170" s="200" t="s">
        <v>40</v>
      </c>
      <c r="O170" s="7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161</v>
      </c>
      <c r="AT170" s="203" t="s">
        <v>156</v>
      </c>
      <c r="AU170" s="203" t="s">
        <v>85</v>
      </c>
      <c r="AY170" s="17" t="s">
        <v>154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83</v>
      </c>
      <c r="BK170" s="204">
        <f>ROUND(I170*H170,2)</f>
        <v>0</v>
      </c>
      <c r="BL170" s="17" t="s">
        <v>162</v>
      </c>
      <c r="BM170" s="203" t="s">
        <v>218</v>
      </c>
    </row>
    <row r="171" spans="1:65" s="2" customFormat="1" ht="11.25">
      <c r="A171" s="34"/>
      <c r="B171" s="35"/>
      <c r="C171" s="36"/>
      <c r="D171" s="205" t="s">
        <v>163</v>
      </c>
      <c r="E171" s="36"/>
      <c r="F171" s="206" t="s">
        <v>505</v>
      </c>
      <c r="G171" s="36"/>
      <c r="H171" s="36"/>
      <c r="I171" s="207"/>
      <c r="J171" s="36"/>
      <c r="K171" s="36"/>
      <c r="L171" s="39"/>
      <c r="M171" s="208"/>
      <c r="N171" s="209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163</v>
      </c>
      <c r="AU171" s="17" t="s">
        <v>85</v>
      </c>
    </row>
    <row r="172" spans="1:65" s="14" customFormat="1" ht="11.25">
      <c r="B172" s="221"/>
      <c r="C172" s="222"/>
      <c r="D172" s="205" t="s">
        <v>164</v>
      </c>
      <c r="E172" s="223" t="s">
        <v>1</v>
      </c>
      <c r="F172" s="224" t="s">
        <v>506</v>
      </c>
      <c r="G172" s="222"/>
      <c r="H172" s="223" t="s">
        <v>1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164</v>
      </c>
      <c r="AU172" s="230" t="s">
        <v>85</v>
      </c>
      <c r="AV172" s="14" t="s">
        <v>83</v>
      </c>
      <c r="AW172" s="14" t="s">
        <v>31</v>
      </c>
      <c r="AX172" s="14" t="s">
        <v>75</v>
      </c>
      <c r="AY172" s="230" t="s">
        <v>154</v>
      </c>
    </row>
    <row r="173" spans="1:65" s="13" customFormat="1" ht="11.25">
      <c r="B173" s="210"/>
      <c r="C173" s="211"/>
      <c r="D173" s="205" t="s">
        <v>164</v>
      </c>
      <c r="E173" s="212" t="s">
        <v>1</v>
      </c>
      <c r="F173" s="213" t="s">
        <v>83</v>
      </c>
      <c r="G173" s="211"/>
      <c r="H173" s="214">
        <v>1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164</v>
      </c>
      <c r="AU173" s="220" t="s">
        <v>85</v>
      </c>
      <c r="AV173" s="13" t="s">
        <v>85</v>
      </c>
      <c r="AW173" s="13" t="s">
        <v>31</v>
      </c>
      <c r="AX173" s="13" t="s">
        <v>75</v>
      </c>
      <c r="AY173" s="220" t="s">
        <v>154</v>
      </c>
    </row>
    <row r="174" spans="1:65" s="15" customFormat="1" ht="11.25">
      <c r="B174" s="231"/>
      <c r="C174" s="232"/>
      <c r="D174" s="205" t="s">
        <v>164</v>
      </c>
      <c r="E174" s="233" t="s">
        <v>1</v>
      </c>
      <c r="F174" s="234" t="s">
        <v>171</v>
      </c>
      <c r="G174" s="232"/>
      <c r="H174" s="235">
        <v>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164</v>
      </c>
      <c r="AU174" s="241" t="s">
        <v>85</v>
      </c>
      <c r="AV174" s="15" t="s">
        <v>162</v>
      </c>
      <c r="AW174" s="15" t="s">
        <v>31</v>
      </c>
      <c r="AX174" s="15" t="s">
        <v>83</v>
      </c>
      <c r="AY174" s="241" t="s">
        <v>154</v>
      </c>
    </row>
    <row r="175" spans="1:65" s="14" customFormat="1" ht="11.25">
      <c r="B175" s="221"/>
      <c r="C175" s="222"/>
      <c r="D175" s="205" t="s">
        <v>164</v>
      </c>
      <c r="E175" s="223" t="s">
        <v>1</v>
      </c>
      <c r="F175" s="224" t="s">
        <v>485</v>
      </c>
      <c r="G175" s="222"/>
      <c r="H175" s="223" t="s">
        <v>1</v>
      </c>
      <c r="I175" s="225"/>
      <c r="J175" s="222"/>
      <c r="K175" s="222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164</v>
      </c>
      <c r="AU175" s="230" t="s">
        <v>85</v>
      </c>
      <c r="AV175" s="14" t="s">
        <v>83</v>
      </c>
      <c r="AW175" s="14" t="s">
        <v>31</v>
      </c>
      <c r="AX175" s="14" t="s">
        <v>75</v>
      </c>
      <c r="AY175" s="230" t="s">
        <v>154</v>
      </c>
    </row>
    <row r="176" spans="1:65" s="2" customFormat="1" ht="24.2" customHeight="1">
      <c r="A176" s="34"/>
      <c r="B176" s="35"/>
      <c r="C176" s="191" t="s">
        <v>177</v>
      </c>
      <c r="D176" s="191" t="s">
        <v>156</v>
      </c>
      <c r="E176" s="192" t="s">
        <v>507</v>
      </c>
      <c r="F176" s="193" t="s">
        <v>508</v>
      </c>
      <c r="G176" s="194" t="s">
        <v>159</v>
      </c>
      <c r="H176" s="195">
        <v>1</v>
      </c>
      <c r="I176" s="314"/>
      <c r="J176" s="197">
        <f>ROUND(I176*H176,2)</f>
        <v>0</v>
      </c>
      <c r="K176" s="193" t="s">
        <v>160</v>
      </c>
      <c r="L176" s="198"/>
      <c r="M176" s="199" t="s">
        <v>1</v>
      </c>
      <c r="N176" s="200" t="s">
        <v>40</v>
      </c>
      <c r="O176" s="7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161</v>
      </c>
      <c r="AT176" s="203" t="s">
        <v>156</v>
      </c>
      <c r="AU176" s="203" t="s">
        <v>85</v>
      </c>
      <c r="AY176" s="17" t="s">
        <v>154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83</v>
      </c>
      <c r="BK176" s="204">
        <f>ROUND(I176*H176,2)</f>
        <v>0</v>
      </c>
      <c r="BL176" s="17" t="s">
        <v>162</v>
      </c>
      <c r="BM176" s="203" t="s">
        <v>223</v>
      </c>
    </row>
    <row r="177" spans="1:65" s="2" customFormat="1" ht="11.25">
      <c r="A177" s="34"/>
      <c r="B177" s="35"/>
      <c r="C177" s="36"/>
      <c r="D177" s="205" t="s">
        <v>163</v>
      </c>
      <c r="E177" s="36"/>
      <c r="F177" s="206" t="s">
        <v>508</v>
      </c>
      <c r="G177" s="36"/>
      <c r="H177" s="36"/>
      <c r="I177" s="207"/>
      <c r="J177" s="36"/>
      <c r="K177" s="36"/>
      <c r="L177" s="39"/>
      <c r="M177" s="208"/>
      <c r="N177" s="209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163</v>
      </c>
      <c r="AU177" s="17" t="s">
        <v>85</v>
      </c>
    </row>
    <row r="178" spans="1:65" s="14" customFormat="1" ht="11.25">
      <c r="B178" s="221"/>
      <c r="C178" s="222"/>
      <c r="D178" s="205" t="s">
        <v>164</v>
      </c>
      <c r="E178" s="223" t="s">
        <v>1</v>
      </c>
      <c r="F178" s="224" t="s">
        <v>509</v>
      </c>
      <c r="G178" s="222"/>
      <c r="H178" s="223" t="s">
        <v>1</v>
      </c>
      <c r="I178" s="225"/>
      <c r="J178" s="222"/>
      <c r="K178" s="222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164</v>
      </c>
      <c r="AU178" s="230" t="s">
        <v>85</v>
      </c>
      <c r="AV178" s="14" t="s">
        <v>83</v>
      </c>
      <c r="AW178" s="14" t="s">
        <v>31</v>
      </c>
      <c r="AX178" s="14" t="s">
        <v>75</v>
      </c>
      <c r="AY178" s="230" t="s">
        <v>154</v>
      </c>
    </row>
    <row r="179" spans="1:65" s="13" customFormat="1" ht="11.25">
      <c r="B179" s="210"/>
      <c r="C179" s="211"/>
      <c r="D179" s="205" t="s">
        <v>164</v>
      </c>
      <c r="E179" s="212" t="s">
        <v>1</v>
      </c>
      <c r="F179" s="213" t="s">
        <v>83</v>
      </c>
      <c r="G179" s="211"/>
      <c r="H179" s="214">
        <v>1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164</v>
      </c>
      <c r="AU179" s="220" t="s">
        <v>85</v>
      </c>
      <c r="AV179" s="13" t="s">
        <v>85</v>
      </c>
      <c r="AW179" s="13" t="s">
        <v>31</v>
      </c>
      <c r="AX179" s="13" t="s">
        <v>75</v>
      </c>
      <c r="AY179" s="220" t="s">
        <v>154</v>
      </c>
    </row>
    <row r="180" spans="1:65" s="15" customFormat="1" ht="11.25">
      <c r="B180" s="231"/>
      <c r="C180" s="232"/>
      <c r="D180" s="205" t="s">
        <v>164</v>
      </c>
      <c r="E180" s="233" t="s">
        <v>1</v>
      </c>
      <c r="F180" s="234" t="s">
        <v>171</v>
      </c>
      <c r="G180" s="232"/>
      <c r="H180" s="235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164</v>
      </c>
      <c r="AU180" s="241" t="s">
        <v>85</v>
      </c>
      <c r="AV180" s="15" t="s">
        <v>162</v>
      </c>
      <c r="AW180" s="15" t="s">
        <v>31</v>
      </c>
      <c r="AX180" s="15" t="s">
        <v>83</v>
      </c>
      <c r="AY180" s="241" t="s">
        <v>154</v>
      </c>
    </row>
    <row r="181" spans="1:65" s="14" customFormat="1" ht="11.25">
      <c r="B181" s="221"/>
      <c r="C181" s="222"/>
      <c r="D181" s="205" t="s">
        <v>164</v>
      </c>
      <c r="E181" s="223" t="s">
        <v>1</v>
      </c>
      <c r="F181" s="224" t="s">
        <v>485</v>
      </c>
      <c r="G181" s="222"/>
      <c r="H181" s="223" t="s">
        <v>1</v>
      </c>
      <c r="I181" s="225"/>
      <c r="J181" s="222"/>
      <c r="K181" s="222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164</v>
      </c>
      <c r="AU181" s="230" t="s">
        <v>85</v>
      </c>
      <c r="AV181" s="14" t="s">
        <v>83</v>
      </c>
      <c r="AW181" s="14" t="s">
        <v>31</v>
      </c>
      <c r="AX181" s="14" t="s">
        <v>75</v>
      </c>
      <c r="AY181" s="230" t="s">
        <v>154</v>
      </c>
    </row>
    <row r="182" spans="1:65" s="2" customFormat="1" ht="24.2" customHeight="1">
      <c r="A182" s="34"/>
      <c r="B182" s="35"/>
      <c r="C182" s="191" t="s">
        <v>192</v>
      </c>
      <c r="D182" s="191" t="s">
        <v>156</v>
      </c>
      <c r="E182" s="192" t="s">
        <v>510</v>
      </c>
      <c r="F182" s="193" t="s">
        <v>511</v>
      </c>
      <c r="G182" s="194" t="s">
        <v>159</v>
      </c>
      <c r="H182" s="195">
        <v>2</v>
      </c>
      <c r="I182" s="314"/>
      <c r="J182" s="197">
        <f>ROUND(I182*H182,2)</f>
        <v>0</v>
      </c>
      <c r="K182" s="193" t="s">
        <v>160</v>
      </c>
      <c r="L182" s="198"/>
      <c r="M182" s="199" t="s">
        <v>1</v>
      </c>
      <c r="N182" s="200" t="s">
        <v>40</v>
      </c>
      <c r="O182" s="7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161</v>
      </c>
      <c r="AT182" s="203" t="s">
        <v>156</v>
      </c>
      <c r="AU182" s="203" t="s">
        <v>85</v>
      </c>
      <c r="AY182" s="17" t="s">
        <v>154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83</v>
      </c>
      <c r="BK182" s="204">
        <f>ROUND(I182*H182,2)</f>
        <v>0</v>
      </c>
      <c r="BL182" s="17" t="s">
        <v>162</v>
      </c>
      <c r="BM182" s="203" t="s">
        <v>232</v>
      </c>
    </row>
    <row r="183" spans="1:65" s="2" customFormat="1" ht="11.25">
      <c r="A183" s="34"/>
      <c r="B183" s="35"/>
      <c r="C183" s="36"/>
      <c r="D183" s="205" t="s">
        <v>163</v>
      </c>
      <c r="E183" s="36"/>
      <c r="F183" s="206" t="s">
        <v>511</v>
      </c>
      <c r="G183" s="36"/>
      <c r="H183" s="36"/>
      <c r="I183" s="207"/>
      <c r="J183" s="36"/>
      <c r="K183" s="36"/>
      <c r="L183" s="39"/>
      <c r="M183" s="208"/>
      <c r="N183" s="209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163</v>
      </c>
      <c r="AU183" s="17" t="s">
        <v>85</v>
      </c>
    </row>
    <row r="184" spans="1:65" s="14" customFormat="1" ht="11.25">
      <c r="B184" s="221"/>
      <c r="C184" s="222"/>
      <c r="D184" s="205" t="s">
        <v>164</v>
      </c>
      <c r="E184" s="223" t="s">
        <v>1</v>
      </c>
      <c r="F184" s="224" t="s">
        <v>512</v>
      </c>
      <c r="G184" s="222"/>
      <c r="H184" s="223" t="s">
        <v>1</v>
      </c>
      <c r="I184" s="225"/>
      <c r="J184" s="222"/>
      <c r="K184" s="222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164</v>
      </c>
      <c r="AU184" s="230" t="s">
        <v>85</v>
      </c>
      <c r="AV184" s="14" t="s">
        <v>83</v>
      </c>
      <c r="AW184" s="14" t="s">
        <v>31</v>
      </c>
      <c r="AX184" s="14" t="s">
        <v>75</v>
      </c>
      <c r="AY184" s="230" t="s">
        <v>154</v>
      </c>
    </row>
    <row r="185" spans="1:65" s="13" customFormat="1" ht="11.25">
      <c r="B185" s="210"/>
      <c r="C185" s="211"/>
      <c r="D185" s="205" t="s">
        <v>164</v>
      </c>
      <c r="E185" s="212" t="s">
        <v>1</v>
      </c>
      <c r="F185" s="213" t="s">
        <v>85</v>
      </c>
      <c r="G185" s="211"/>
      <c r="H185" s="214">
        <v>2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164</v>
      </c>
      <c r="AU185" s="220" t="s">
        <v>85</v>
      </c>
      <c r="AV185" s="13" t="s">
        <v>85</v>
      </c>
      <c r="AW185" s="13" t="s">
        <v>31</v>
      </c>
      <c r="AX185" s="13" t="s">
        <v>75</v>
      </c>
      <c r="AY185" s="220" t="s">
        <v>154</v>
      </c>
    </row>
    <row r="186" spans="1:65" s="15" customFormat="1" ht="11.25">
      <c r="B186" s="231"/>
      <c r="C186" s="232"/>
      <c r="D186" s="205" t="s">
        <v>164</v>
      </c>
      <c r="E186" s="233" t="s">
        <v>1</v>
      </c>
      <c r="F186" s="234" t="s">
        <v>171</v>
      </c>
      <c r="G186" s="232"/>
      <c r="H186" s="235">
        <v>2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164</v>
      </c>
      <c r="AU186" s="241" t="s">
        <v>85</v>
      </c>
      <c r="AV186" s="15" t="s">
        <v>162</v>
      </c>
      <c r="AW186" s="15" t="s">
        <v>31</v>
      </c>
      <c r="AX186" s="15" t="s">
        <v>83</v>
      </c>
      <c r="AY186" s="241" t="s">
        <v>154</v>
      </c>
    </row>
    <row r="187" spans="1:65" s="14" customFormat="1" ht="11.25">
      <c r="B187" s="221"/>
      <c r="C187" s="222"/>
      <c r="D187" s="205" t="s">
        <v>164</v>
      </c>
      <c r="E187" s="223" t="s">
        <v>1</v>
      </c>
      <c r="F187" s="224" t="s">
        <v>485</v>
      </c>
      <c r="G187" s="222"/>
      <c r="H187" s="223" t="s">
        <v>1</v>
      </c>
      <c r="I187" s="225"/>
      <c r="J187" s="222"/>
      <c r="K187" s="222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164</v>
      </c>
      <c r="AU187" s="230" t="s">
        <v>85</v>
      </c>
      <c r="AV187" s="14" t="s">
        <v>83</v>
      </c>
      <c r="AW187" s="14" t="s">
        <v>31</v>
      </c>
      <c r="AX187" s="14" t="s">
        <v>75</v>
      </c>
      <c r="AY187" s="230" t="s">
        <v>154</v>
      </c>
    </row>
    <row r="188" spans="1:65" s="2" customFormat="1" ht="24.2" customHeight="1">
      <c r="A188" s="34"/>
      <c r="B188" s="35"/>
      <c r="C188" s="191" t="s">
        <v>238</v>
      </c>
      <c r="D188" s="191" t="s">
        <v>156</v>
      </c>
      <c r="E188" s="192" t="s">
        <v>513</v>
      </c>
      <c r="F188" s="193" t="s">
        <v>514</v>
      </c>
      <c r="G188" s="194" t="s">
        <v>159</v>
      </c>
      <c r="H188" s="195">
        <v>2</v>
      </c>
      <c r="I188" s="314"/>
      <c r="J188" s="197">
        <f>ROUND(I188*H188,2)</f>
        <v>0</v>
      </c>
      <c r="K188" s="193" t="s">
        <v>160</v>
      </c>
      <c r="L188" s="198"/>
      <c r="M188" s="199" t="s">
        <v>1</v>
      </c>
      <c r="N188" s="200" t="s">
        <v>40</v>
      </c>
      <c r="O188" s="71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161</v>
      </c>
      <c r="AT188" s="203" t="s">
        <v>156</v>
      </c>
      <c r="AU188" s="203" t="s">
        <v>85</v>
      </c>
      <c r="AY188" s="17" t="s">
        <v>154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83</v>
      </c>
      <c r="BK188" s="204">
        <f>ROUND(I188*H188,2)</f>
        <v>0</v>
      </c>
      <c r="BL188" s="17" t="s">
        <v>162</v>
      </c>
      <c r="BM188" s="203" t="s">
        <v>242</v>
      </c>
    </row>
    <row r="189" spans="1:65" s="2" customFormat="1" ht="11.25">
      <c r="A189" s="34"/>
      <c r="B189" s="35"/>
      <c r="C189" s="36"/>
      <c r="D189" s="205" t="s">
        <v>163</v>
      </c>
      <c r="E189" s="36"/>
      <c r="F189" s="206" t="s">
        <v>514</v>
      </c>
      <c r="G189" s="36"/>
      <c r="H189" s="36"/>
      <c r="I189" s="207"/>
      <c r="J189" s="36"/>
      <c r="K189" s="36"/>
      <c r="L189" s="39"/>
      <c r="M189" s="208"/>
      <c r="N189" s="209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163</v>
      </c>
      <c r="AU189" s="17" t="s">
        <v>85</v>
      </c>
    </row>
    <row r="190" spans="1:65" s="14" customFormat="1" ht="11.25">
      <c r="B190" s="221"/>
      <c r="C190" s="222"/>
      <c r="D190" s="205" t="s">
        <v>164</v>
      </c>
      <c r="E190" s="223" t="s">
        <v>1</v>
      </c>
      <c r="F190" s="224" t="s">
        <v>515</v>
      </c>
      <c r="G190" s="222"/>
      <c r="H190" s="223" t="s">
        <v>1</v>
      </c>
      <c r="I190" s="225"/>
      <c r="J190" s="222"/>
      <c r="K190" s="222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164</v>
      </c>
      <c r="AU190" s="230" t="s">
        <v>85</v>
      </c>
      <c r="AV190" s="14" t="s">
        <v>83</v>
      </c>
      <c r="AW190" s="14" t="s">
        <v>31</v>
      </c>
      <c r="AX190" s="14" t="s">
        <v>75</v>
      </c>
      <c r="AY190" s="230" t="s">
        <v>154</v>
      </c>
    </row>
    <row r="191" spans="1:65" s="13" customFormat="1" ht="11.25">
      <c r="B191" s="210"/>
      <c r="C191" s="211"/>
      <c r="D191" s="205" t="s">
        <v>164</v>
      </c>
      <c r="E191" s="212" t="s">
        <v>1</v>
      </c>
      <c r="F191" s="213" t="s">
        <v>85</v>
      </c>
      <c r="G191" s="211"/>
      <c r="H191" s="214">
        <v>2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164</v>
      </c>
      <c r="AU191" s="220" t="s">
        <v>85</v>
      </c>
      <c r="AV191" s="13" t="s">
        <v>85</v>
      </c>
      <c r="AW191" s="13" t="s">
        <v>31</v>
      </c>
      <c r="AX191" s="13" t="s">
        <v>75</v>
      </c>
      <c r="AY191" s="220" t="s">
        <v>154</v>
      </c>
    </row>
    <row r="192" spans="1:65" s="15" customFormat="1" ht="11.25">
      <c r="B192" s="231"/>
      <c r="C192" s="232"/>
      <c r="D192" s="205" t="s">
        <v>164</v>
      </c>
      <c r="E192" s="233" t="s">
        <v>1</v>
      </c>
      <c r="F192" s="234" t="s">
        <v>171</v>
      </c>
      <c r="G192" s="232"/>
      <c r="H192" s="235">
        <v>2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164</v>
      </c>
      <c r="AU192" s="241" t="s">
        <v>85</v>
      </c>
      <c r="AV192" s="15" t="s">
        <v>162</v>
      </c>
      <c r="AW192" s="15" t="s">
        <v>31</v>
      </c>
      <c r="AX192" s="15" t="s">
        <v>83</v>
      </c>
      <c r="AY192" s="241" t="s">
        <v>154</v>
      </c>
    </row>
    <row r="193" spans="1:65" s="14" customFormat="1" ht="11.25">
      <c r="B193" s="221"/>
      <c r="C193" s="222"/>
      <c r="D193" s="205" t="s">
        <v>164</v>
      </c>
      <c r="E193" s="223" t="s">
        <v>1</v>
      </c>
      <c r="F193" s="224" t="s">
        <v>485</v>
      </c>
      <c r="G193" s="222"/>
      <c r="H193" s="223" t="s">
        <v>1</v>
      </c>
      <c r="I193" s="225"/>
      <c r="J193" s="222"/>
      <c r="K193" s="222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164</v>
      </c>
      <c r="AU193" s="230" t="s">
        <v>85</v>
      </c>
      <c r="AV193" s="14" t="s">
        <v>83</v>
      </c>
      <c r="AW193" s="14" t="s">
        <v>31</v>
      </c>
      <c r="AX193" s="14" t="s">
        <v>75</v>
      </c>
      <c r="AY193" s="230" t="s">
        <v>154</v>
      </c>
    </row>
    <row r="194" spans="1:65" s="2" customFormat="1" ht="24.2" customHeight="1">
      <c r="A194" s="34"/>
      <c r="B194" s="35"/>
      <c r="C194" s="191" t="s">
        <v>175</v>
      </c>
      <c r="D194" s="191" t="s">
        <v>156</v>
      </c>
      <c r="E194" s="192" t="s">
        <v>516</v>
      </c>
      <c r="F194" s="193" t="s">
        <v>517</v>
      </c>
      <c r="G194" s="194" t="s">
        <v>159</v>
      </c>
      <c r="H194" s="195">
        <v>4</v>
      </c>
      <c r="I194" s="314"/>
      <c r="J194" s="197">
        <f>ROUND(I194*H194,2)</f>
        <v>0</v>
      </c>
      <c r="K194" s="193" t="s">
        <v>160</v>
      </c>
      <c r="L194" s="198"/>
      <c r="M194" s="199" t="s">
        <v>1</v>
      </c>
      <c r="N194" s="200" t="s">
        <v>40</v>
      </c>
      <c r="O194" s="7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3" t="s">
        <v>161</v>
      </c>
      <c r="AT194" s="203" t="s">
        <v>156</v>
      </c>
      <c r="AU194" s="203" t="s">
        <v>85</v>
      </c>
      <c r="AY194" s="17" t="s">
        <v>154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7" t="s">
        <v>83</v>
      </c>
      <c r="BK194" s="204">
        <f>ROUND(I194*H194,2)</f>
        <v>0</v>
      </c>
      <c r="BL194" s="17" t="s">
        <v>162</v>
      </c>
      <c r="BM194" s="203" t="s">
        <v>244</v>
      </c>
    </row>
    <row r="195" spans="1:65" s="2" customFormat="1" ht="11.25">
      <c r="A195" s="34"/>
      <c r="B195" s="35"/>
      <c r="C195" s="36"/>
      <c r="D195" s="205" t="s">
        <v>163</v>
      </c>
      <c r="E195" s="36"/>
      <c r="F195" s="206" t="s">
        <v>517</v>
      </c>
      <c r="G195" s="36"/>
      <c r="H195" s="36"/>
      <c r="I195" s="207"/>
      <c r="J195" s="36"/>
      <c r="K195" s="36"/>
      <c r="L195" s="39"/>
      <c r="M195" s="208"/>
      <c r="N195" s="209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163</v>
      </c>
      <c r="AU195" s="17" t="s">
        <v>85</v>
      </c>
    </row>
    <row r="196" spans="1:65" s="14" customFormat="1" ht="11.25">
      <c r="B196" s="221"/>
      <c r="C196" s="222"/>
      <c r="D196" s="205" t="s">
        <v>164</v>
      </c>
      <c r="E196" s="223" t="s">
        <v>1</v>
      </c>
      <c r="F196" s="224" t="s">
        <v>518</v>
      </c>
      <c r="G196" s="222"/>
      <c r="H196" s="223" t="s">
        <v>1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164</v>
      </c>
      <c r="AU196" s="230" t="s">
        <v>85</v>
      </c>
      <c r="AV196" s="14" t="s">
        <v>83</v>
      </c>
      <c r="AW196" s="14" t="s">
        <v>31</v>
      </c>
      <c r="AX196" s="14" t="s">
        <v>75</v>
      </c>
      <c r="AY196" s="230" t="s">
        <v>154</v>
      </c>
    </row>
    <row r="197" spans="1:65" s="13" customFormat="1" ht="11.25">
      <c r="B197" s="210"/>
      <c r="C197" s="211"/>
      <c r="D197" s="205" t="s">
        <v>164</v>
      </c>
      <c r="E197" s="212" t="s">
        <v>1</v>
      </c>
      <c r="F197" s="213" t="s">
        <v>162</v>
      </c>
      <c r="G197" s="211"/>
      <c r="H197" s="214">
        <v>4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164</v>
      </c>
      <c r="AU197" s="220" t="s">
        <v>85</v>
      </c>
      <c r="AV197" s="13" t="s">
        <v>85</v>
      </c>
      <c r="AW197" s="13" t="s">
        <v>31</v>
      </c>
      <c r="AX197" s="13" t="s">
        <v>75</v>
      </c>
      <c r="AY197" s="220" t="s">
        <v>154</v>
      </c>
    </row>
    <row r="198" spans="1:65" s="15" customFormat="1" ht="11.25">
      <c r="B198" s="231"/>
      <c r="C198" s="232"/>
      <c r="D198" s="205" t="s">
        <v>164</v>
      </c>
      <c r="E198" s="233" t="s">
        <v>1</v>
      </c>
      <c r="F198" s="234" t="s">
        <v>171</v>
      </c>
      <c r="G198" s="232"/>
      <c r="H198" s="235">
        <v>4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164</v>
      </c>
      <c r="AU198" s="241" t="s">
        <v>85</v>
      </c>
      <c r="AV198" s="15" t="s">
        <v>162</v>
      </c>
      <c r="AW198" s="15" t="s">
        <v>31</v>
      </c>
      <c r="AX198" s="15" t="s">
        <v>83</v>
      </c>
      <c r="AY198" s="241" t="s">
        <v>154</v>
      </c>
    </row>
    <row r="199" spans="1:65" s="14" customFormat="1" ht="11.25">
      <c r="B199" s="221"/>
      <c r="C199" s="222"/>
      <c r="D199" s="205" t="s">
        <v>164</v>
      </c>
      <c r="E199" s="223" t="s">
        <v>1</v>
      </c>
      <c r="F199" s="224" t="s">
        <v>485</v>
      </c>
      <c r="G199" s="222"/>
      <c r="H199" s="223" t="s">
        <v>1</v>
      </c>
      <c r="I199" s="225"/>
      <c r="J199" s="222"/>
      <c r="K199" s="222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164</v>
      </c>
      <c r="AU199" s="230" t="s">
        <v>85</v>
      </c>
      <c r="AV199" s="14" t="s">
        <v>83</v>
      </c>
      <c r="AW199" s="14" t="s">
        <v>31</v>
      </c>
      <c r="AX199" s="14" t="s">
        <v>75</v>
      </c>
      <c r="AY199" s="230" t="s">
        <v>154</v>
      </c>
    </row>
    <row r="200" spans="1:65" s="2" customFormat="1" ht="24.2" customHeight="1">
      <c r="A200" s="34"/>
      <c r="B200" s="35"/>
      <c r="C200" s="191" t="s">
        <v>249</v>
      </c>
      <c r="D200" s="191" t="s">
        <v>156</v>
      </c>
      <c r="E200" s="192" t="s">
        <v>519</v>
      </c>
      <c r="F200" s="193" t="s">
        <v>520</v>
      </c>
      <c r="G200" s="194" t="s">
        <v>159</v>
      </c>
      <c r="H200" s="195">
        <v>1</v>
      </c>
      <c r="I200" s="314"/>
      <c r="J200" s="197">
        <f>ROUND(I200*H200,2)</f>
        <v>0</v>
      </c>
      <c r="K200" s="193" t="s">
        <v>160</v>
      </c>
      <c r="L200" s="198"/>
      <c r="M200" s="199" t="s">
        <v>1</v>
      </c>
      <c r="N200" s="200" t="s">
        <v>40</v>
      </c>
      <c r="O200" s="71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3" t="s">
        <v>161</v>
      </c>
      <c r="AT200" s="203" t="s">
        <v>156</v>
      </c>
      <c r="AU200" s="203" t="s">
        <v>85</v>
      </c>
      <c r="AY200" s="17" t="s">
        <v>154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7" t="s">
        <v>83</v>
      </c>
      <c r="BK200" s="204">
        <f>ROUND(I200*H200,2)</f>
        <v>0</v>
      </c>
      <c r="BL200" s="17" t="s">
        <v>162</v>
      </c>
      <c r="BM200" s="203" t="s">
        <v>252</v>
      </c>
    </row>
    <row r="201" spans="1:65" s="2" customFormat="1" ht="11.25">
      <c r="A201" s="34"/>
      <c r="B201" s="35"/>
      <c r="C201" s="36"/>
      <c r="D201" s="205" t="s">
        <v>163</v>
      </c>
      <c r="E201" s="36"/>
      <c r="F201" s="206" t="s">
        <v>520</v>
      </c>
      <c r="G201" s="36"/>
      <c r="H201" s="36"/>
      <c r="I201" s="207"/>
      <c r="J201" s="36"/>
      <c r="K201" s="36"/>
      <c r="L201" s="39"/>
      <c r="M201" s="208"/>
      <c r="N201" s="209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163</v>
      </c>
      <c r="AU201" s="17" t="s">
        <v>85</v>
      </c>
    </row>
    <row r="202" spans="1:65" s="14" customFormat="1" ht="11.25">
      <c r="B202" s="221"/>
      <c r="C202" s="222"/>
      <c r="D202" s="205" t="s">
        <v>164</v>
      </c>
      <c r="E202" s="223" t="s">
        <v>1</v>
      </c>
      <c r="F202" s="224" t="s">
        <v>521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164</v>
      </c>
      <c r="AU202" s="230" t="s">
        <v>85</v>
      </c>
      <c r="AV202" s="14" t="s">
        <v>83</v>
      </c>
      <c r="AW202" s="14" t="s">
        <v>31</v>
      </c>
      <c r="AX202" s="14" t="s">
        <v>75</v>
      </c>
      <c r="AY202" s="230" t="s">
        <v>154</v>
      </c>
    </row>
    <row r="203" spans="1:65" s="13" customFormat="1" ht="11.25">
      <c r="B203" s="210"/>
      <c r="C203" s="211"/>
      <c r="D203" s="205" t="s">
        <v>164</v>
      </c>
      <c r="E203" s="212" t="s">
        <v>1</v>
      </c>
      <c r="F203" s="213" t="s">
        <v>83</v>
      </c>
      <c r="G203" s="211"/>
      <c r="H203" s="214">
        <v>1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164</v>
      </c>
      <c r="AU203" s="220" t="s">
        <v>85</v>
      </c>
      <c r="AV203" s="13" t="s">
        <v>85</v>
      </c>
      <c r="AW203" s="13" t="s">
        <v>31</v>
      </c>
      <c r="AX203" s="13" t="s">
        <v>75</v>
      </c>
      <c r="AY203" s="220" t="s">
        <v>154</v>
      </c>
    </row>
    <row r="204" spans="1:65" s="15" customFormat="1" ht="11.25">
      <c r="B204" s="231"/>
      <c r="C204" s="232"/>
      <c r="D204" s="205" t="s">
        <v>164</v>
      </c>
      <c r="E204" s="233" t="s">
        <v>1</v>
      </c>
      <c r="F204" s="234" t="s">
        <v>171</v>
      </c>
      <c r="G204" s="232"/>
      <c r="H204" s="235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164</v>
      </c>
      <c r="AU204" s="241" t="s">
        <v>85</v>
      </c>
      <c r="AV204" s="15" t="s">
        <v>162</v>
      </c>
      <c r="AW204" s="15" t="s">
        <v>31</v>
      </c>
      <c r="AX204" s="15" t="s">
        <v>83</v>
      </c>
      <c r="AY204" s="241" t="s">
        <v>154</v>
      </c>
    </row>
    <row r="205" spans="1:65" s="14" customFormat="1" ht="11.25">
      <c r="B205" s="221"/>
      <c r="C205" s="222"/>
      <c r="D205" s="205" t="s">
        <v>164</v>
      </c>
      <c r="E205" s="223" t="s">
        <v>1</v>
      </c>
      <c r="F205" s="224" t="s">
        <v>485</v>
      </c>
      <c r="G205" s="222"/>
      <c r="H205" s="223" t="s">
        <v>1</v>
      </c>
      <c r="I205" s="225"/>
      <c r="J205" s="222"/>
      <c r="K205" s="222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164</v>
      </c>
      <c r="AU205" s="230" t="s">
        <v>85</v>
      </c>
      <c r="AV205" s="14" t="s">
        <v>83</v>
      </c>
      <c r="AW205" s="14" t="s">
        <v>31</v>
      </c>
      <c r="AX205" s="14" t="s">
        <v>75</v>
      </c>
      <c r="AY205" s="230" t="s">
        <v>154</v>
      </c>
    </row>
    <row r="206" spans="1:65" s="2" customFormat="1" ht="24.2" customHeight="1">
      <c r="A206" s="34"/>
      <c r="B206" s="35"/>
      <c r="C206" s="191" t="s">
        <v>209</v>
      </c>
      <c r="D206" s="191" t="s">
        <v>156</v>
      </c>
      <c r="E206" s="192" t="s">
        <v>522</v>
      </c>
      <c r="F206" s="193" t="s">
        <v>523</v>
      </c>
      <c r="G206" s="194" t="s">
        <v>159</v>
      </c>
      <c r="H206" s="195">
        <v>1</v>
      </c>
      <c r="I206" s="314"/>
      <c r="J206" s="197">
        <f>ROUND(I206*H206,2)</f>
        <v>0</v>
      </c>
      <c r="K206" s="193" t="s">
        <v>160</v>
      </c>
      <c r="L206" s="198"/>
      <c r="M206" s="199" t="s">
        <v>1</v>
      </c>
      <c r="N206" s="200" t="s">
        <v>40</v>
      </c>
      <c r="O206" s="71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3" t="s">
        <v>161</v>
      </c>
      <c r="AT206" s="203" t="s">
        <v>156</v>
      </c>
      <c r="AU206" s="203" t="s">
        <v>85</v>
      </c>
      <c r="AY206" s="17" t="s">
        <v>154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7" t="s">
        <v>83</v>
      </c>
      <c r="BK206" s="204">
        <f>ROUND(I206*H206,2)</f>
        <v>0</v>
      </c>
      <c r="BL206" s="17" t="s">
        <v>162</v>
      </c>
      <c r="BM206" s="203" t="s">
        <v>261</v>
      </c>
    </row>
    <row r="207" spans="1:65" s="2" customFormat="1" ht="11.25">
      <c r="A207" s="34"/>
      <c r="B207" s="35"/>
      <c r="C207" s="36"/>
      <c r="D207" s="205" t="s">
        <v>163</v>
      </c>
      <c r="E207" s="36"/>
      <c r="F207" s="206" t="s">
        <v>523</v>
      </c>
      <c r="G207" s="36"/>
      <c r="H207" s="36"/>
      <c r="I207" s="207"/>
      <c r="J207" s="36"/>
      <c r="K207" s="36"/>
      <c r="L207" s="39"/>
      <c r="M207" s="208"/>
      <c r="N207" s="209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163</v>
      </c>
      <c r="AU207" s="17" t="s">
        <v>85</v>
      </c>
    </row>
    <row r="208" spans="1:65" s="14" customFormat="1" ht="11.25">
      <c r="B208" s="221"/>
      <c r="C208" s="222"/>
      <c r="D208" s="205" t="s">
        <v>164</v>
      </c>
      <c r="E208" s="223" t="s">
        <v>1</v>
      </c>
      <c r="F208" s="224" t="s">
        <v>524</v>
      </c>
      <c r="G208" s="222"/>
      <c r="H208" s="223" t="s">
        <v>1</v>
      </c>
      <c r="I208" s="225"/>
      <c r="J208" s="222"/>
      <c r="K208" s="222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164</v>
      </c>
      <c r="AU208" s="230" t="s">
        <v>85</v>
      </c>
      <c r="AV208" s="14" t="s">
        <v>83</v>
      </c>
      <c r="AW208" s="14" t="s">
        <v>31</v>
      </c>
      <c r="AX208" s="14" t="s">
        <v>75</v>
      </c>
      <c r="AY208" s="230" t="s">
        <v>154</v>
      </c>
    </row>
    <row r="209" spans="1:65" s="13" customFormat="1" ht="11.25">
      <c r="B209" s="210"/>
      <c r="C209" s="211"/>
      <c r="D209" s="205" t="s">
        <v>164</v>
      </c>
      <c r="E209" s="212" t="s">
        <v>1</v>
      </c>
      <c r="F209" s="213" t="s">
        <v>83</v>
      </c>
      <c r="G209" s="211"/>
      <c r="H209" s="214">
        <v>1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164</v>
      </c>
      <c r="AU209" s="220" t="s">
        <v>85</v>
      </c>
      <c r="AV209" s="13" t="s">
        <v>85</v>
      </c>
      <c r="AW209" s="13" t="s">
        <v>31</v>
      </c>
      <c r="AX209" s="13" t="s">
        <v>75</v>
      </c>
      <c r="AY209" s="220" t="s">
        <v>154</v>
      </c>
    </row>
    <row r="210" spans="1:65" s="15" customFormat="1" ht="11.25">
      <c r="B210" s="231"/>
      <c r="C210" s="232"/>
      <c r="D210" s="205" t="s">
        <v>164</v>
      </c>
      <c r="E210" s="233" t="s">
        <v>1</v>
      </c>
      <c r="F210" s="234" t="s">
        <v>171</v>
      </c>
      <c r="G210" s="232"/>
      <c r="H210" s="235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164</v>
      </c>
      <c r="AU210" s="241" t="s">
        <v>85</v>
      </c>
      <c r="AV210" s="15" t="s">
        <v>162</v>
      </c>
      <c r="AW210" s="15" t="s">
        <v>31</v>
      </c>
      <c r="AX210" s="15" t="s">
        <v>83</v>
      </c>
      <c r="AY210" s="241" t="s">
        <v>154</v>
      </c>
    </row>
    <row r="211" spans="1:65" s="14" customFormat="1" ht="11.25">
      <c r="B211" s="221"/>
      <c r="C211" s="222"/>
      <c r="D211" s="205" t="s">
        <v>164</v>
      </c>
      <c r="E211" s="223" t="s">
        <v>1</v>
      </c>
      <c r="F211" s="224" t="s">
        <v>485</v>
      </c>
      <c r="G211" s="222"/>
      <c r="H211" s="223" t="s">
        <v>1</v>
      </c>
      <c r="I211" s="225"/>
      <c r="J211" s="222"/>
      <c r="K211" s="222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164</v>
      </c>
      <c r="AU211" s="230" t="s">
        <v>85</v>
      </c>
      <c r="AV211" s="14" t="s">
        <v>83</v>
      </c>
      <c r="AW211" s="14" t="s">
        <v>31</v>
      </c>
      <c r="AX211" s="14" t="s">
        <v>75</v>
      </c>
      <c r="AY211" s="230" t="s">
        <v>154</v>
      </c>
    </row>
    <row r="212" spans="1:65" s="2" customFormat="1" ht="24.2" customHeight="1">
      <c r="A212" s="34"/>
      <c r="B212" s="35"/>
      <c r="C212" s="191" t="s">
        <v>8</v>
      </c>
      <c r="D212" s="191" t="s">
        <v>156</v>
      </c>
      <c r="E212" s="192" t="s">
        <v>525</v>
      </c>
      <c r="F212" s="193" t="s">
        <v>526</v>
      </c>
      <c r="G212" s="194" t="s">
        <v>159</v>
      </c>
      <c r="H212" s="195">
        <v>1</v>
      </c>
      <c r="I212" s="314"/>
      <c r="J212" s="197">
        <f>ROUND(I212*H212,2)</f>
        <v>0</v>
      </c>
      <c r="K212" s="193" t="s">
        <v>160</v>
      </c>
      <c r="L212" s="198"/>
      <c r="M212" s="199" t="s">
        <v>1</v>
      </c>
      <c r="N212" s="200" t="s">
        <v>40</v>
      </c>
      <c r="O212" s="7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3" t="s">
        <v>161</v>
      </c>
      <c r="AT212" s="203" t="s">
        <v>156</v>
      </c>
      <c r="AU212" s="203" t="s">
        <v>85</v>
      </c>
      <c r="AY212" s="17" t="s">
        <v>154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7" t="s">
        <v>83</v>
      </c>
      <c r="BK212" s="204">
        <f>ROUND(I212*H212,2)</f>
        <v>0</v>
      </c>
      <c r="BL212" s="17" t="s">
        <v>162</v>
      </c>
      <c r="BM212" s="203" t="s">
        <v>270</v>
      </c>
    </row>
    <row r="213" spans="1:65" s="2" customFormat="1" ht="11.25">
      <c r="A213" s="34"/>
      <c r="B213" s="35"/>
      <c r="C213" s="36"/>
      <c r="D213" s="205" t="s">
        <v>163</v>
      </c>
      <c r="E213" s="36"/>
      <c r="F213" s="206" t="s">
        <v>526</v>
      </c>
      <c r="G213" s="36"/>
      <c r="H213" s="36"/>
      <c r="I213" s="207"/>
      <c r="J213" s="36"/>
      <c r="K213" s="36"/>
      <c r="L213" s="39"/>
      <c r="M213" s="208"/>
      <c r="N213" s="209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163</v>
      </c>
      <c r="AU213" s="17" t="s">
        <v>85</v>
      </c>
    </row>
    <row r="214" spans="1:65" s="14" customFormat="1" ht="11.25">
      <c r="B214" s="221"/>
      <c r="C214" s="222"/>
      <c r="D214" s="205" t="s">
        <v>164</v>
      </c>
      <c r="E214" s="223" t="s">
        <v>1</v>
      </c>
      <c r="F214" s="224" t="s">
        <v>527</v>
      </c>
      <c r="G214" s="222"/>
      <c r="H214" s="223" t="s">
        <v>1</v>
      </c>
      <c r="I214" s="225"/>
      <c r="J214" s="222"/>
      <c r="K214" s="222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164</v>
      </c>
      <c r="AU214" s="230" t="s">
        <v>85</v>
      </c>
      <c r="AV214" s="14" t="s">
        <v>83</v>
      </c>
      <c r="AW214" s="14" t="s">
        <v>31</v>
      </c>
      <c r="AX214" s="14" t="s">
        <v>75</v>
      </c>
      <c r="AY214" s="230" t="s">
        <v>154</v>
      </c>
    </row>
    <row r="215" spans="1:65" s="13" customFormat="1" ht="11.25">
      <c r="B215" s="210"/>
      <c r="C215" s="211"/>
      <c r="D215" s="205" t="s">
        <v>164</v>
      </c>
      <c r="E215" s="212" t="s">
        <v>1</v>
      </c>
      <c r="F215" s="213" t="s">
        <v>83</v>
      </c>
      <c r="G215" s="211"/>
      <c r="H215" s="214">
        <v>1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164</v>
      </c>
      <c r="AU215" s="220" t="s">
        <v>85</v>
      </c>
      <c r="AV215" s="13" t="s">
        <v>85</v>
      </c>
      <c r="AW215" s="13" t="s">
        <v>31</v>
      </c>
      <c r="AX215" s="13" t="s">
        <v>75</v>
      </c>
      <c r="AY215" s="220" t="s">
        <v>154</v>
      </c>
    </row>
    <row r="216" spans="1:65" s="15" customFormat="1" ht="11.25">
      <c r="B216" s="231"/>
      <c r="C216" s="232"/>
      <c r="D216" s="205" t="s">
        <v>164</v>
      </c>
      <c r="E216" s="233" t="s">
        <v>1</v>
      </c>
      <c r="F216" s="234" t="s">
        <v>171</v>
      </c>
      <c r="G216" s="232"/>
      <c r="H216" s="235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AT216" s="241" t="s">
        <v>164</v>
      </c>
      <c r="AU216" s="241" t="s">
        <v>85</v>
      </c>
      <c r="AV216" s="15" t="s">
        <v>162</v>
      </c>
      <c r="AW216" s="15" t="s">
        <v>31</v>
      </c>
      <c r="AX216" s="15" t="s">
        <v>83</v>
      </c>
      <c r="AY216" s="241" t="s">
        <v>154</v>
      </c>
    </row>
    <row r="217" spans="1:65" s="14" customFormat="1" ht="11.25">
      <c r="B217" s="221"/>
      <c r="C217" s="222"/>
      <c r="D217" s="205" t="s">
        <v>164</v>
      </c>
      <c r="E217" s="223" t="s">
        <v>1</v>
      </c>
      <c r="F217" s="224" t="s">
        <v>485</v>
      </c>
      <c r="G217" s="222"/>
      <c r="H217" s="223" t="s">
        <v>1</v>
      </c>
      <c r="I217" s="225"/>
      <c r="J217" s="222"/>
      <c r="K217" s="222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164</v>
      </c>
      <c r="AU217" s="230" t="s">
        <v>85</v>
      </c>
      <c r="AV217" s="14" t="s">
        <v>83</v>
      </c>
      <c r="AW217" s="14" t="s">
        <v>31</v>
      </c>
      <c r="AX217" s="14" t="s">
        <v>75</v>
      </c>
      <c r="AY217" s="230" t="s">
        <v>154</v>
      </c>
    </row>
    <row r="218" spans="1:65" s="2" customFormat="1" ht="24.2" customHeight="1">
      <c r="A218" s="34"/>
      <c r="B218" s="35"/>
      <c r="C218" s="191" t="s">
        <v>218</v>
      </c>
      <c r="D218" s="191" t="s">
        <v>156</v>
      </c>
      <c r="E218" s="192" t="s">
        <v>528</v>
      </c>
      <c r="F218" s="193" t="s">
        <v>529</v>
      </c>
      <c r="G218" s="194" t="s">
        <v>159</v>
      </c>
      <c r="H218" s="195">
        <v>3</v>
      </c>
      <c r="I218" s="314"/>
      <c r="J218" s="197">
        <f>ROUND(I218*H218,2)</f>
        <v>0</v>
      </c>
      <c r="K218" s="193" t="s">
        <v>160</v>
      </c>
      <c r="L218" s="198"/>
      <c r="M218" s="199" t="s">
        <v>1</v>
      </c>
      <c r="N218" s="200" t="s">
        <v>40</v>
      </c>
      <c r="O218" s="71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3" t="s">
        <v>161</v>
      </c>
      <c r="AT218" s="203" t="s">
        <v>156</v>
      </c>
      <c r="AU218" s="203" t="s">
        <v>85</v>
      </c>
      <c r="AY218" s="17" t="s">
        <v>154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7" t="s">
        <v>83</v>
      </c>
      <c r="BK218" s="204">
        <f>ROUND(I218*H218,2)</f>
        <v>0</v>
      </c>
      <c r="BL218" s="17" t="s">
        <v>162</v>
      </c>
      <c r="BM218" s="203" t="s">
        <v>279</v>
      </c>
    </row>
    <row r="219" spans="1:65" s="2" customFormat="1" ht="11.25">
      <c r="A219" s="34"/>
      <c r="B219" s="35"/>
      <c r="C219" s="36"/>
      <c r="D219" s="205" t="s">
        <v>163</v>
      </c>
      <c r="E219" s="36"/>
      <c r="F219" s="206" t="s">
        <v>529</v>
      </c>
      <c r="G219" s="36"/>
      <c r="H219" s="36"/>
      <c r="I219" s="207"/>
      <c r="J219" s="36"/>
      <c r="K219" s="36"/>
      <c r="L219" s="39"/>
      <c r="M219" s="208"/>
      <c r="N219" s="209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163</v>
      </c>
      <c r="AU219" s="17" t="s">
        <v>85</v>
      </c>
    </row>
    <row r="220" spans="1:65" s="14" customFormat="1" ht="11.25">
      <c r="B220" s="221"/>
      <c r="C220" s="222"/>
      <c r="D220" s="205" t="s">
        <v>164</v>
      </c>
      <c r="E220" s="223" t="s">
        <v>1</v>
      </c>
      <c r="F220" s="224" t="s">
        <v>530</v>
      </c>
      <c r="G220" s="222"/>
      <c r="H220" s="223" t="s">
        <v>1</v>
      </c>
      <c r="I220" s="225"/>
      <c r="J220" s="222"/>
      <c r="K220" s="222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164</v>
      </c>
      <c r="AU220" s="230" t="s">
        <v>85</v>
      </c>
      <c r="AV220" s="14" t="s">
        <v>83</v>
      </c>
      <c r="AW220" s="14" t="s">
        <v>31</v>
      </c>
      <c r="AX220" s="14" t="s">
        <v>75</v>
      </c>
      <c r="AY220" s="230" t="s">
        <v>154</v>
      </c>
    </row>
    <row r="221" spans="1:65" s="13" customFormat="1" ht="11.25">
      <c r="B221" s="210"/>
      <c r="C221" s="211"/>
      <c r="D221" s="205" t="s">
        <v>164</v>
      </c>
      <c r="E221" s="212" t="s">
        <v>1</v>
      </c>
      <c r="F221" s="213" t="s">
        <v>178</v>
      </c>
      <c r="G221" s="211"/>
      <c r="H221" s="214">
        <v>3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164</v>
      </c>
      <c r="AU221" s="220" t="s">
        <v>85</v>
      </c>
      <c r="AV221" s="13" t="s">
        <v>85</v>
      </c>
      <c r="AW221" s="13" t="s">
        <v>31</v>
      </c>
      <c r="AX221" s="13" t="s">
        <v>75</v>
      </c>
      <c r="AY221" s="220" t="s">
        <v>154</v>
      </c>
    </row>
    <row r="222" spans="1:65" s="15" customFormat="1" ht="11.25">
      <c r="B222" s="231"/>
      <c r="C222" s="232"/>
      <c r="D222" s="205" t="s">
        <v>164</v>
      </c>
      <c r="E222" s="233" t="s">
        <v>1</v>
      </c>
      <c r="F222" s="234" t="s">
        <v>171</v>
      </c>
      <c r="G222" s="232"/>
      <c r="H222" s="235">
        <v>3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164</v>
      </c>
      <c r="AU222" s="241" t="s">
        <v>85</v>
      </c>
      <c r="AV222" s="15" t="s">
        <v>162</v>
      </c>
      <c r="AW222" s="15" t="s">
        <v>31</v>
      </c>
      <c r="AX222" s="15" t="s">
        <v>83</v>
      </c>
      <c r="AY222" s="241" t="s">
        <v>154</v>
      </c>
    </row>
    <row r="223" spans="1:65" s="14" customFormat="1" ht="11.25">
      <c r="B223" s="221"/>
      <c r="C223" s="222"/>
      <c r="D223" s="205" t="s">
        <v>164</v>
      </c>
      <c r="E223" s="223" t="s">
        <v>1</v>
      </c>
      <c r="F223" s="224" t="s">
        <v>485</v>
      </c>
      <c r="G223" s="222"/>
      <c r="H223" s="223" t="s">
        <v>1</v>
      </c>
      <c r="I223" s="225"/>
      <c r="J223" s="222"/>
      <c r="K223" s="222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164</v>
      </c>
      <c r="AU223" s="230" t="s">
        <v>85</v>
      </c>
      <c r="AV223" s="14" t="s">
        <v>83</v>
      </c>
      <c r="AW223" s="14" t="s">
        <v>31</v>
      </c>
      <c r="AX223" s="14" t="s">
        <v>75</v>
      </c>
      <c r="AY223" s="230" t="s">
        <v>154</v>
      </c>
    </row>
    <row r="224" spans="1:65" s="2" customFormat="1" ht="24.2" customHeight="1">
      <c r="A224" s="34"/>
      <c r="B224" s="35"/>
      <c r="C224" s="191" t="s">
        <v>281</v>
      </c>
      <c r="D224" s="191" t="s">
        <v>156</v>
      </c>
      <c r="E224" s="192" t="s">
        <v>531</v>
      </c>
      <c r="F224" s="193" t="s">
        <v>532</v>
      </c>
      <c r="G224" s="194" t="s">
        <v>159</v>
      </c>
      <c r="H224" s="195">
        <v>1</v>
      </c>
      <c r="I224" s="314"/>
      <c r="J224" s="197">
        <f>ROUND(I224*H224,2)</f>
        <v>0</v>
      </c>
      <c r="K224" s="193" t="s">
        <v>160</v>
      </c>
      <c r="L224" s="198"/>
      <c r="M224" s="199" t="s">
        <v>1</v>
      </c>
      <c r="N224" s="200" t="s">
        <v>40</v>
      </c>
      <c r="O224" s="71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3" t="s">
        <v>161</v>
      </c>
      <c r="AT224" s="203" t="s">
        <v>156</v>
      </c>
      <c r="AU224" s="203" t="s">
        <v>85</v>
      </c>
      <c r="AY224" s="17" t="s">
        <v>154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7" t="s">
        <v>83</v>
      </c>
      <c r="BK224" s="204">
        <f>ROUND(I224*H224,2)</f>
        <v>0</v>
      </c>
      <c r="BL224" s="17" t="s">
        <v>162</v>
      </c>
      <c r="BM224" s="203" t="s">
        <v>284</v>
      </c>
    </row>
    <row r="225" spans="1:65" s="2" customFormat="1" ht="11.25">
      <c r="A225" s="34"/>
      <c r="B225" s="35"/>
      <c r="C225" s="36"/>
      <c r="D225" s="205" t="s">
        <v>163</v>
      </c>
      <c r="E225" s="36"/>
      <c r="F225" s="206" t="s">
        <v>532</v>
      </c>
      <c r="G225" s="36"/>
      <c r="H225" s="36"/>
      <c r="I225" s="207"/>
      <c r="J225" s="36"/>
      <c r="K225" s="36"/>
      <c r="L225" s="39"/>
      <c r="M225" s="208"/>
      <c r="N225" s="209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163</v>
      </c>
      <c r="AU225" s="17" t="s">
        <v>85</v>
      </c>
    </row>
    <row r="226" spans="1:65" s="14" customFormat="1" ht="11.25">
      <c r="B226" s="221"/>
      <c r="C226" s="222"/>
      <c r="D226" s="205" t="s">
        <v>164</v>
      </c>
      <c r="E226" s="223" t="s">
        <v>1</v>
      </c>
      <c r="F226" s="224" t="s">
        <v>533</v>
      </c>
      <c r="G226" s="222"/>
      <c r="H226" s="223" t="s">
        <v>1</v>
      </c>
      <c r="I226" s="225"/>
      <c r="J226" s="222"/>
      <c r="K226" s="222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164</v>
      </c>
      <c r="AU226" s="230" t="s">
        <v>85</v>
      </c>
      <c r="AV226" s="14" t="s">
        <v>83</v>
      </c>
      <c r="AW226" s="14" t="s">
        <v>31</v>
      </c>
      <c r="AX226" s="14" t="s">
        <v>75</v>
      </c>
      <c r="AY226" s="230" t="s">
        <v>154</v>
      </c>
    </row>
    <row r="227" spans="1:65" s="13" customFormat="1" ht="11.25">
      <c r="B227" s="210"/>
      <c r="C227" s="211"/>
      <c r="D227" s="205" t="s">
        <v>164</v>
      </c>
      <c r="E227" s="212" t="s">
        <v>1</v>
      </c>
      <c r="F227" s="213" t="s">
        <v>83</v>
      </c>
      <c r="G227" s="211"/>
      <c r="H227" s="214">
        <v>1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164</v>
      </c>
      <c r="AU227" s="220" t="s">
        <v>85</v>
      </c>
      <c r="AV227" s="13" t="s">
        <v>85</v>
      </c>
      <c r="AW227" s="13" t="s">
        <v>31</v>
      </c>
      <c r="AX227" s="13" t="s">
        <v>75</v>
      </c>
      <c r="AY227" s="220" t="s">
        <v>154</v>
      </c>
    </row>
    <row r="228" spans="1:65" s="15" customFormat="1" ht="11.25">
      <c r="B228" s="231"/>
      <c r="C228" s="232"/>
      <c r="D228" s="205" t="s">
        <v>164</v>
      </c>
      <c r="E228" s="233" t="s">
        <v>1</v>
      </c>
      <c r="F228" s="234" t="s">
        <v>171</v>
      </c>
      <c r="G228" s="232"/>
      <c r="H228" s="235">
        <v>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164</v>
      </c>
      <c r="AU228" s="241" t="s">
        <v>85</v>
      </c>
      <c r="AV228" s="15" t="s">
        <v>162</v>
      </c>
      <c r="AW228" s="15" t="s">
        <v>31</v>
      </c>
      <c r="AX228" s="15" t="s">
        <v>83</v>
      </c>
      <c r="AY228" s="241" t="s">
        <v>154</v>
      </c>
    </row>
    <row r="229" spans="1:65" s="14" customFormat="1" ht="11.25">
      <c r="B229" s="221"/>
      <c r="C229" s="222"/>
      <c r="D229" s="205" t="s">
        <v>164</v>
      </c>
      <c r="E229" s="223" t="s">
        <v>1</v>
      </c>
      <c r="F229" s="224" t="s">
        <v>485</v>
      </c>
      <c r="G229" s="222"/>
      <c r="H229" s="223" t="s">
        <v>1</v>
      </c>
      <c r="I229" s="225"/>
      <c r="J229" s="222"/>
      <c r="K229" s="222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164</v>
      </c>
      <c r="AU229" s="230" t="s">
        <v>85</v>
      </c>
      <c r="AV229" s="14" t="s">
        <v>83</v>
      </c>
      <c r="AW229" s="14" t="s">
        <v>31</v>
      </c>
      <c r="AX229" s="14" t="s">
        <v>75</v>
      </c>
      <c r="AY229" s="230" t="s">
        <v>154</v>
      </c>
    </row>
    <row r="230" spans="1:65" s="2" customFormat="1" ht="24.2" customHeight="1">
      <c r="A230" s="34"/>
      <c r="B230" s="35"/>
      <c r="C230" s="191" t="s">
        <v>223</v>
      </c>
      <c r="D230" s="191" t="s">
        <v>156</v>
      </c>
      <c r="E230" s="192" t="s">
        <v>534</v>
      </c>
      <c r="F230" s="193" t="s">
        <v>535</v>
      </c>
      <c r="G230" s="194" t="s">
        <v>159</v>
      </c>
      <c r="H230" s="195">
        <v>2</v>
      </c>
      <c r="I230" s="314"/>
      <c r="J230" s="197">
        <f>ROUND(I230*H230,2)</f>
        <v>0</v>
      </c>
      <c r="K230" s="193" t="s">
        <v>160</v>
      </c>
      <c r="L230" s="198"/>
      <c r="M230" s="199" t="s">
        <v>1</v>
      </c>
      <c r="N230" s="200" t="s">
        <v>40</v>
      </c>
      <c r="O230" s="71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3" t="s">
        <v>161</v>
      </c>
      <c r="AT230" s="203" t="s">
        <v>156</v>
      </c>
      <c r="AU230" s="203" t="s">
        <v>85</v>
      </c>
      <c r="AY230" s="17" t="s">
        <v>154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7" t="s">
        <v>83</v>
      </c>
      <c r="BK230" s="204">
        <f>ROUND(I230*H230,2)</f>
        <v>0</v>
      </c>
      <c r="BL230" s="17" t="s">
        <v>162</v>
      </c>
      <c r="BM230" s="203" t="s">
        <v>293</v>
      </c>
    </row>
    <row r="231" spans="1:65" s="2" customFormat="1" ht="11.25">
      <c r="A231" s="34"/>
      <c r="B231" s="35"/>
      <c r="C231" s="36"/>
      <c r="D231" s="205" t="s">
        <v>163</v>
      </c>
      <c r="E231" s="36"/>
      <c r="F231" s="206" t="s">
        <v>535</v>
      </c>
      <c r="G231" s="36"/>
      <c r="H231" s="36"/>
      <c r="I231" s="207"/>
      <c r="J231" s="36"/>
      <c r="K231" s="36"/>
      <c r="L231" s="39"/>
      <c r="M231" s="208"/>
      <c r="N231" s="209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163</v>
      </c>
      <c r="AU231" s="17" t="s">
        <v>85</v>
      </c>
    </row>
    <row r="232" spans="1:65" s="14" customFormat="1" ht="11.25">
      <c r="B232" s="221"/>
      <c r="C232" s="222"/>
      <c r="D232" s="205" t="s">
        <v>164</v>
      </c>
      <c r="E232" s="223" t="s">
        <v>1</v>
      </c>
      <c r="F232" s="224" t="s">
        <v>536</v>
      </c>
      <c r="G232" s="222"/>
      <c r="H232" s="223" t="s">
        <v>1</v>
      </c>
      <c r="I232" s="225"/>
      <c r="J232" s="222"/>
      <c r="K232" s="222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164</v>
      </c>
      <c r="AU232" s="230" t="s">
        <v>85</v>
      </c>
      <c r="AV232" s="14" t="s">
        <v>83</v>
      </c>
      <c r="AW232" s="14" t="s">
        <v>31</v>
      </c>
      <c r="AX232" s="14" t="s">
        <v>75</v>
      </c>
      <c r="AY232" s="230" t="s">
        <v>154</v>
      </c>
    </row>
    <row r="233" spans="1:65" s="13" customFormat="1" ht="11.25">
      <c r="B233" s="210"/>
      <c r="C233" s="211"/>
      <c r="D233" s="205" t="s">
        <v>164</v>
      </c>
      <c r="E233" s="212" t="s">
        <v>1</v>
      </c>
      <c r="F233" s="213" t="s">
        <v>85</v>
      </c>
      <c r="G233" s="211"/>
      <c r="H233" s="214">
        <v>2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164</v>
      </c>
      <c r="AU233" s="220" t="s">
        <v>85</v>
      </c>
      <c r="AV233" s="13" t="s">
        <v>85</v>
      </c>
      <c r="AW233" s="13" t="s">
        <v>31</v>
      </c>
      <c r="AX233" s="13" t="s">
        <v>75</v>
      </c>
      <c r="AY233" s="220" t="s">
        <v>154</v>
      </c>
    </row>
    <row r="234" spans="1:65" s="15" customFormat="1" ht="11.25">
      <c r="B234" s="231"/>
      <c r="C234" s="232"/>
      <c r="D234" s="205" t="s">
        <v>164</v>
      </c>
      <c r="E234" s="233" t="s">
        <v>1</v>
      </c>
      <c r="F234" s="234" t="s">
        <v>171</v>
      </c>
      <c r="G234" s="232"/>
      <c r="H234" s="235">
        <v>2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164</v>
      </c>
      <c r="AU234" s="241" t="s">
        <v>85</v>
      </c>
      <c r="AV234" s="15" t="s">
        <v>162</v>
      </c>
      <c r="AW234" s="15" t="s">
        <v>31</v>
      </c>
      <c r="AX234" s="15" t="s">
        <v>83</v>
      </c>
      <c r="AY234" s="241" t="s">
        <v>154</v>
      </c>
    </row>
    <row r="235" spans="1:65" s="14" customFormat="1" ht="11.25">
      <c r="B235" s="221"/>
      <c r="C235" s="222"/>
      <c r="D235" s="205" t="s">
        <v>164</v>
      </c>
      <c r="E235" s="223" t="s">
        <v>1</v>
      </c>
      <c r="F235" s="224" t="s">
        <v>485</v>
      </c>
      <c r="G235" s="222"/>
      <c r="H235" s="223" t="s">
        <v>1</v>
      </c>
      <c r="I235" s="225"/>
      <c r="J235" s="222"/>
      <c r="K235" s="222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164</v>
      </c>
      <c r="AU235" s="230" t="s">
        <v>85</v>
      </c>
      <c r="AV235" s="14" t="s">
        <v>83</v>
      </c>
      <c r="AW235" s="14" t="s">
        <v>31</v>
      </c>
      <c r="AX235" s="14" t="s">
        <v>75</v>
      </c>
      <c r="AY235" s="230" t="s">
        <v>154</v>
      </c>
    </row>
    <row r="236" spans="1:65" s="2" customFormat="1" ht="24.2" customHeight="1">
      <c r="A236" s="34"/>
      <c r="B236" s="35"/>
      <c r="C236" s="191" t="s">
        <v>299</v>
      </c>
      <c r="D236" s="191" t="s">
        <v>156</v>
      </c>
      <c r="E236" s="192" t="s">
        <v>537</v>
      </c>
      <c r="F236" s="193" t="s">
        <v>538</v>
      </c>
      <c r="G236" s="194" t="s">
        <v>159</v>
      </c>
      <c r="H236" s="195">
        <v>1</v>
      </c>
      <c r="I236" s="314"/>
      <c r="J236" s="197">
        <f>ROUND(I236*H236,2)</f>
        <v>0</v>
      </c>
      <c r="K236" s="193" t="s">
        <v>160</v>
      </c>
      <c r="L236" s="198"/>
      <c r="M236" s="199" t="s">
        <v>1</v>
      </c>
      <c r="N236" s="200" t="s">
        <v>40</v>
      </c>
      <c r="O236" s="7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3" t="s">
        <v>161</v>
      </c>
      <c r="AT236" s="203" t="s">
        <v>156</v>
      </c>
      <c r="AU236" s="203" t="s">
        <v>85</v>
      </c>
      <c r="AY236" s="17" t="s">
        <v>154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7" t="s">
        <v>83</v>
      </c>
      <c r="BK236" s="204">
        <f>ROUND(I236*H236,2)</f>
        <v>0</v>
      </c>
      <c r="BL236" s="17" t="s">
        <v>162</v>
      </c>
      <c r="BM236" s="203" t="s">
        <v>302</v>
      </c>
    </row>
    <row r="237" spans="1:65" s="2" customFormat="1" ht="11.25">
      <c r="A237" s="34"/>
      <c r="B237" s="35"/>
      <c r="C237" s="36"/>
      <c r="D237" s="205" t="s">
        <v>163</v>
      </c>
      <c r="E237" s="36"/>
      <c r="F237" s="206" t="s">
        <v>538</v>
      </c>
      <c r="G237" s="36"/>
      <c r="H237" s="36"/>
      <c r="I237" s="207"/>
      <c r="J237" s="36"/>
      <c r="K237" s="36"/>
      <c r="L237" s="39"/>
      <c r="M237" s="208"/>
      <c r="N237" s="209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163</v>
      </c>
      <c r="AU237" s="17" t="s">
        <v>85</v>
      </c>
    </row>
    <row r="238" spans="1:65" s="14" customFormat="1" ht="11.25">
      <c r="B238" s="221"/>
      <c r="C238" s="222"/>
      <c r="D238" s="205" t="s">
        <v>164</v>
      </c>
      <c r="E238" s="223" t="s">
        <v>1</v>
      </c>
      <c r="F238" s="224" t="s">
        <v>539</v>
      </c>
      <c r="G238" s="222"/>
      <c r="H238" s="223" t="s">
        <v>1</v>
      </c>
      <c r="I238" s="225"/>
      <c r="J238" s="222"/>
      <c r="K238" s="222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164</v>
      </c>
      <c r="AU238" s="230" t="s">
        <v>85</v>
      </c>
      <c r="AV238" s="14" t="s">
        <v>83</v>
      </c>
      <c r="AW238" s="14" t="s">
        <v>31</v>
      </c>
      <c r="AX238" s="14" t="s">
        <v>75</v>
      </c>
      <c r="AY238" s="230" t="s">
        <v>154</v>
      </c>
    </row>
    <row r="239" spans="1:65" s="13" customFormat="1" ht="11.25">
      <c r="B239" s="210"/>
      <c r="C239" s="211"/>
      <c r="D239" s="205" t="s">
        <v>164</v>
      </c>
      <c r="E239" s="212" t="s">
        <v>1</v>
      </c>
      <c r="F239" s="213" t="s">
        <v>83</v>
      </c>
      <c r="G239" s="211"/>
      <c r="H239" s="214">
        <v>1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164</v>
      </c>
      <c r="AU239" s="220" t="s">
        <v>85</v>
      </c>
      <c r="AV239" s="13" t="s">
        <v>85</v>
      </c>
      <c r="AW239" s="13" t="s">
        <v>31</v>
      </c>
      <c r="AX239" s="13" t="s">
        <v>75</v>
      </c>
      <c r="AY239" s="220" t="s">
        <v>154</v>
      </c>
    </row>
    <row r="240" spans="1:65" s="15" customFormat="1" ht="11.25">
      <c r="B240" s="231"/>
      <c r="C240" s="232"/>
      <c r="D240" s="205" t="s">
        <v>164</v>
      </c>
      <c r="E240" s="233" t="s">
        <v>1</v>
      </c>
      <c r="F240" s="234" t="s">
        <v>171</v>
      </c>
      <c r="G240" s="232"/>
      <c r="H240" s="235">
        <v>1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164</v>
      </c>
      <c r="AU240" s="241" t="s">
        <v>85</v>
      </c>
      <c r="AV240" s="15" t="s">
        <v>162</v>
      </c>
      <c r="AW240" s="15" t="s">
        <v>31</v>
      </c>
      <c r="AX240" s="15" t="s">
        <v>83</v>
      </c>
      <c r="AY240" s="241" t="s">
        <v>154</v>
      </c>
    </row>
    <row r="241" spans="1:65" s="14" customFormat="1" ht="11.25">
      <c r="B241" s="221"/>
      <c r="C241" s="222"/>
      <c r="D241" s="205" t="s">
        <v>164</v>
      </c>
      <c r="E241" s="223" t="s">
        <v>1</v>
      </c>
      <c r="F241" s="224" t="s">
        <v>485</v>
      </c>
      <c r="G241" s="222"/>
      <c r="H241" s="223" t="s">
        <v>1</v>
      </c>
      <c r="I241" s="225"/>
      <c r="J241" s="222"/>
      <c r="K241" s="222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164</v>
      </c>
      <c r="AU241" s="230" t="s">
        <v>85</v>
      </c>
      <c r="AV241" s="14" t="s">
        <v>83</v>
      </c>
      <c r="AW241" s="14" t="s">
        <v>31</v>
      </c>
      <c r="AX241" s="14" t="s">
        <v>75</v>
      </c>
      <c r="AY241" s="230" t="s">
        <v>154</v>
      </c>
    </row>
    <row r="242" spans="1:65" s="2" customFormat="1" ht="24.2" customHeight="1">
      <c r="A242" s="34"/>
      <c r="B242" s="35"/>
      <c r="C242" s="191" t="s">
        <v>232</v>
      </c>
      <c r="D242" s="191" t="s">
        <v>156</v>
      </c>
      <c r="E242" s="192" t="s">
        <v>540</v>
      </c>
      <c r="F242" s="193" t="s">
        <v>541</v>
      </c>
      <c r="G242" s="194" t="s">
        <v>159</v>
      </c>
      <c r="H242" s="195">
        <v>3</v>
      </c>
      <c r="I242" s="314"/>
      <c r="J242" s="197">
        <f>ROUND(I242*H242,2)</f>
        <v>0</v>
      </c>
      <c r="K242" s="193" t="s">
        <v>160</v>
      </c>
      <c r="L242" s="198"/>
      <c r="M242" s="199" t="s">
        <v>1</v>
      </c>
      <c r="N242" s="200" t="s">
        <v>40</v>
      </c>
      <c r="O242" s="71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3" t="s">
        <v>161</v>
      </c>
      <c r="AT242" s="203" t="s">
        <v>156</v>
      </c>
      <c r="AU242" s="203" t="s">
        <v>85</v>
      </c>
      <c r="AY242" s="17" t="s">
        <v>154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7" t="s">
        <v>83</v>
      </c>
      <c r="BK242" s="204">
        <f>ROUND(I242*H242,2)</f>
        <v>0</v>
      </c>
      <c r="BL242" s="17" t="s">
        <v>162</v>
      </c>
      <c r="BM242" s="203" t="s">
        <v>306</v>
      </c>
    </row>
    <row r="243" spans="1:65" s="2" customFormat="1" ht="11.25">
      <c r="A243" s="34"/>
      <c r="B243" s="35"/>
      <c r="C243" s="36"/>
      <c r="D243" s="205" t="s">
        <v>163</v>
      </c>
      <c r="E243" s="36"/>
      <c r="F243" s="206" t="s">
        <v>541</v>
      </c>
      <c r="G243" s="36"/>
      <c r="H243" s="36"/>
      <c r="I243" s="207"/>
      <c r="J243" s="36"/>
      <c r="K243" s="36"/>
      <c r="L243" s="39"/>
      <c r="M243" s="208"/>
      <c r="N243" s="209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163</v>
      </c>
      <c r="AU243" s="17" t="s">
        <v>85</v>
      </c>
    </row>
    <row r="244" spans="1:65" s="14" customFormat="1" ht="11.25">
      <c r="B244" s="221"/>
      <c r="C244" s="222"/>
      <c r="D244" s="205" t="s">
        <v>164</v>
      </c>
      <c r="E244" s="223" t="s">
        <v>1</v>
      </c>
      <c r="F244" s="224" t="s">
        <v>542</v>
      </c>
      <c r="G244" s="222"/>
      <c r="H244" s="223" t="s">
        <v>1</v>
      </c>
      <c r="I244" s="225"/>
      <c r="J244" s="222"/>
      <c r="K244" s="222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164</v>
      </c>
      <c r="AU244" s="230" t="s">
        <v>85</v>
      </c>
      <c r="AV244" s="14" t="s">
        <v>83</v>
      </c>
      <c r="AW244" s="14" t="s">
        <v>31</v>
      </c>
      <c r="AX244" s="14" t="s">
        <v>75</v>
      </c>
      <c r="AY244" s="230" t="s">
        <v>154</v>
      </c>
    </row>
    <row r="245" spans="1:65" s="13" customFormat="1" ht="11.25">
      <c r="B245" s="210"/>
      <c r="C245" s="211"/>
      <c r="D245" s="205" t="s">
        <v>164</v>
      </c>
      <c r="E245" s="212" t="s">
        <v>1</v>
      </c>
      <c r="F245" s="213" t="s">
        <v>178</v>
      </c>
      <c r="G245" s="211"/>
      <c r="H245" s="214">
        <v>3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164</v>
      </c>
      <c r="AU245" s="220" t="s">
        <v>85</v>
      </c>
      <c r="AV245" s="13" t="s">
        <v>85</v>
      </c>
      <c r="AW245" s="13" t="s">
        <v>31</v>
      </c>
      <c r="AX245" s="13" t="s">
        <v>75</v>
      </c>
      <c r="AY245" s="220" t="s">
        <v>154</v>
      </c>
    </row>
    <row r="246" spans="1:65" s="15" customFormat="1" ht="11.25">
      <c r="B246" s="231"/>
      <c r="C246" s="232"/>
      <c r="D246" s="205" t="s">
        <v>164</v>
      </c>
      <c r="E246" s="233" t="s">
        <v>1</v>
      </c>
      <c r="F246" s="234" t="s">
        <v>171</v>
      </c>
      <c r="G246" s="232"/>
      <c r="H246" s="235">
        <v>3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164</v>
      </c>
      <c r="AU246" s="241" t="s">
        <v>85</v>
      </c>
      <c r="AV246" s="15" t="s">
        <v>162</v>
      </c>
      <c r="AW246" s="15" t="s">
        <v>31</v>
      </c>
      <c r="AX246" s="15" t="s">
        <v>83</v>
      </c>
      <c r="AY246" s="241" t="s">
        <v>154</v>
      </c>
    </row>
    <row r="247" spans="1:65" s="14" customFormat="1" ht="11.25">
      <c r="B247" s="221"/>
      <c r="C247" s="222"/>
      <c r="D247" s="205" t="s">
        <v>164</v>
      </c>
      <c r="E247" s="223" t="s">
        <v>1</v>
      </c>
      <c r="F247" s="224" t="s">
        <v>485</v>
      </c>
      <c r="G247" s="222"/>
      <c r="H247" s="223" t="s">
        <v>1</v>
      </c>
      <c r="I247" s="225"/>
      <c r="J247" s="222"/>
      <c r="K247" s="222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164</v>
      </c>
      <c r="AU247" s="230" t="s">
        <v>85</v>
      </c>
      <c r="AV247" s="14" t="s">
        <v>83</v>
      </c>
      <c r="AW247" s="14" t="s">
        <v>31</v>
      </c>
      <c r="AX247" s="14" t="s">
        <v>75</v>
      </c>
      <c r="AY247" s="230" t="s">
        <v>154</v>
      </c>
    </row>
    <row r="248" spans="1:65" s="2" customFormat="1" ht="21.75" customHeight="1">
      <c r="A248" s="34"/>
      <c r="B248" s="35"/>
      <c r="C248" s="191" t="s">
        <v>7</v>
      </c>
      <c r="D248" s="191" t="s">
        <v>156</v>
      </c>
      <c r="E248" s="192" t="s">
        <v>173</v>
      </c>
      <c r="F248" s="193" t="s">
        <v>174</v>
      </c>
      <c r="G248" s="194" t="s">
        <v>159</v>
      </c>
      <c r="H248" s="195">
        <v>885</v>
      </c>
      <c r="I248" s="314"/>
      <c r="J248" s="197">
        <f>ROUND(I248*H248,2)</f>
        <v>0</v>
      </c>
      <c r="K248" s="193" t="s">
        <v>160</v>
      </c>
      <c r="L248" s="198"/>
      <c r="M248" s="199" t="s">
        <v>1</v>
      </c>
      <c r="N248" s="200" t="s">
        <v>40</v>
      </c>
      <c r="O248" s="71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3" t="s">
        <v>161</v>
      </c>
      <c r="AT248" s="203" t="s">
        <v>156</v>
      </c>
      <c r="AU248" s="203" t="s">
        <v>85</v>
      </c>
      <c r="AY248" s="17" t="s">
        <v>154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7" t="s">
        <v>83</v>
      </c>
      <c r="BK248" s="204">
        <f>ROUND(I248*H248,2)</f>
        <v>0</v>
      </c>
      <c r="BL248" s="17" t="s">
        <v>162</v>
      </c>
      <c r="BM248" s="203" t="s">
        <v>205</v>
      </c>
    </row>
    <row r="249" spans="1:65" s="2" customFormat="1" ht="11.25">
      <c r="A249" s="34"/>
      <c r="B249" s="35"/>
      <c r="C249" s="36"/>
      <c r="D249" s="205" t="s">
        <v>163</v>
      </c>
      <c r="E249" s="36"/>
      <c r="F249" s="206" t="s">
        <v>174</v>
      </c>
      <c r="G249" s="36"/>
      <c r="H249" s="36"/>
      <c r="I249" s="207"/>
      <c r="J249" s="36"/>
      <c r="K249" s="36"/>
      <c r="L249" s="39"/>
      <c r="M249" s="208"/>
      <c r="N249" s="209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163</v>
      </c>
      <c r="AU249" s="17" t="s">
        <v>85</v>
      </c>
    </row>
    <row r="250" spans="1:65" s="14" customFormat="1" ht="11.25">
      <c r="B250" s="221"/>
      <c r="C250" s="222"/>
      <c r="D250" s="205" t="s">
        <v>164</v>
      </c>
      <c r="E250" s="223" t="s">
        <v>1</v>
      </c>
      <c r="F250" s="224" t="s">
        <v>543</v>
      </c>
      <c r="G250" s="222"/>
      <c r="H250" s="223" t="s">
        <v>1</v>
      </c>
      <c r="I250" s="225"/>
      <c r="J250" s="222"/>
      <c r="K250" s="222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164</v>
      </c>
      <c r="AU250" s="230" t="s">
        <v>85</v>
      </c>
      <c r="AV250" s="14" t="s">
        <v>83</v>
      </c>
      <c r="AW250" s="14" t="s">
        <v>31</v>
      </c>
      <c r="AX250" s="14" t="s">
        <v>75</v>
      </c>
      <c r="AY250" s="230" t="s">
        <v>154</v>
      </c>
    </row>
    <row r="251" spans="1:65" s="13" customFormat="1" ht="11.25">
      <c r="B251" s="210"/>
      <c r="C251" s="211"/>
      <c r="D251" s="205" t="s">
        <v>164</v>
      </c>
      <c r="E251" s="212" t="s">
        <v>1</v>
      </c>
      <c r="F251" s="213" t="s">
        <v>544</v>
      </c>
      <c r="G251" s="211"/>
      <c r="H251" s="214">
        <v>370.44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164</v>
      </c>
      <c r="AU251" s="220" t="s">
        <v>85</v>
      </c>
      <c r="AV251" s="13" t="s">
        <v>85</v>
      </c>
      <c r="AW251" s="13" t="s">
        <v>31</v>
      </c>
      <c r="AX251" s="13" t="s">
        <v>75</v>
      </c>
      <c r="AY251" s="220" t="s">
        <v>154</v>
      </c>
    </row>
    <row r="252" spans="1:65" s="13" customFormat="1" ht="11.25">
      <c r="B252" s="210"/>
      <c r="C252" s="211"/>
      <c r="D252" s="205" t="s">
        <v>164</v>
      </c>
      <c r="E252" s="212" t="s">
        <v>1</v>
      </c>
      <c r="F252" s="213" t="s">
        <v>545</v>
      </c>
      <c r="G252" s="211"/>
      <c r="H252" s="214">
        <v>514.08000000000004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164</v>
      </c>
      <c r="AU252" s="220" t="s">
        <v>85</v>
      </c>
      <c r="AV252" s="13" t="s">
        <v>85</v>
      </c>
      <c r="AW252" s="13" t="s">
        <v>31</v>
      </c>
      <c r="AX252" s="13" t="s">
        <v>75</v>
      </c>
      <c r="AY252" s="220" t="s">
        <v>154</v>
      </c>
    </row>
    <row r="253" spans="1:65" s="13" customFormat="1" ht="11.25">
      <c r="B253" s="210"/>
      <c r="C253" s="211"/>
      <c r="D253" s="205" t="s">
        <v>164</v>
      </c>
      <c r="E253" s="212" t="s">
        <v>1</v>
      </c>
      <c r="F253" s="213" t="s">
        <v>546</v>
      </c>
      <c r="G253" s="211"/>
      <c r="H253" s="214">
        <v>0.48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164</v>
      </c>
      <c r="AU253" s="220" t="s">
        <v>85</v>
      </c>
      <c r="AV253" s="13" t="s">
        <v>85</v>
      </c>
      <c r="AW253" s="13" t="s">
        <v>31</v>
      </c>
      <c r="AX253" s="13" t="s">
        <v>75</v>
      </c>
      <c r="AY253" s="220" t="s">
        <v>154</v>
      </c>
    </row>
    <row r="254" spans="1:65" s="15" customFormat="1" ht="11.25">
      <c r="B254" s="231"/>
      <c r="C254" s="232"/>
      <c r="D254" s="205" t="s">
        <v>164</v>
      </c>
      <c r="E254" s="233" t="s">
        <v>1</v>
      </c>
      <c r="F254" s="234" t="s">
        <v>171</v>
      </c>
      <c r="G254" s="232"/>
      <c r="H254" s="235">
        <v>885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164</v>
      </c>
      <c r="AU254" s="241" t="s">
        <v>85</v>
      </c>
      <c r="AV254" s="15" t="s">
        <v>162</v>
      </c>
      <c r="AW254" s="15" t="s">
        <v>31</v>
      </c>
      <c r="AX254" s="15" t="s">
        <v>83</v>
      </c>
      <c r="AY254" s="241" t="s">
        <v>154</v>
      </c>
    </row>
    <row r="255" spans="1:65" s="14" customFormat="1" ht="11.25">
      <c r="B255" s="221"/>
      <c r="C255" s="222"/>
      <c r="D255" s="205" t="s">
        <v>164</v>
      </c>
      <c r="E255" s="223" t="s">
        <v>1</v>
      </c>
      <c r="F255" s="224" t="s">
        <v>547</v>
      </c>
      <c r="G255" s="222"/>
      <c r="H255" s="223" t="s">
        <v>1</v>
      </c>
      <c r="I255" s="225"/>
      <c r="J255" s="222"/>
      <c r="K255" s="222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164</v>
      </c>
      <c r="AU255" s="230" t="s">
        <v>85</v>
      </c>
      <c r="AV255" s="14" t="s">
        <v>83</v>
      </c>
      <c r="AW255" s="14" t="s">
        <v>31</v>
      </c>
      <c r="AX255" s="14" t="s">
        <v>75</v>
      </c>
      <c r="AY255" s="230" t="s">
        <v>154</v>
      </c>
    </row>
    <row r="256" spans="1:65" s="2" customFormat="1" ht="16.5" customHeight="1">
      <c r="A256" s="34"/>
      <c r="B256" s="35"/>
      <c r="C256" s="191" t="s">
        <v>242</v>
      </c>
      <c r="D256" s="191" t="s">
        <v>156</v>
      </c>
      <c r="E256" s="192" t="s">
        <v>548</v>
      </c>
      <c r="F256" s="193" t="s">
        <v>549</v>
      </c>
      <c r="G256" s="194" t="s">
        <v>310</v>
      </c>
      <c r="H256" s="195">
        <v>1053</v>
      </c>
      <c r="I256" s="314"/>
      <c r="J256" s="197">
        <f>ROUND(I256*H256,2)</f>
        <v>0</v>
      </c>
      <c r="K256" s="193" t="s">
        <v>160</v>
      </c>
      <c r="L256" s="198"/>
      <c r="M256" s="199" t="s">
        <v>1</v>
      </c>
      <c r="N256" s="200" t="s">
        <v>40</v>
      </c>
      <c r="O256" s="71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3" t="s">
        <v>161</v>
      </c>
      <c r="AT256" s="203" t="s">
        <v>156</v>
      </c>
      <c r="AU256" s="203" t="s">
        <v>85</v>
      </c>
      <c r="AY256" s="17" t="s">
        <v>154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7" t="s">
        <v>83</v>
      </c>
      <c r="BK256" s="204">
        <f>ROUND(I256*H256,2)</f>
        <v>0</v>
      </c>
      <c r="BL256" s="17" t="s">
        <v>162</v>
      </c>
      <c r="BM256" s="203" t="s">
        <v>318</v>
      </c>
    </row>
    <row r="257" spans="1:65" s="2" customFormat="1" ht="11.25">
      <c r="A257" s="34"/>
      <c r="B257" s="35"/>
      <c r="C257" s="36"/>
      <c r="D257" s="205" t="s">
        <v>163</v>
      </c>
      <c r="E257" s="36"/>
      <c r="F257" s="206" t="s">
        <v>549</v>
      </c>
      <c r="G257" s="36"/>
      <c r="H257" s="36"/>
      <c r="I257" s="207"/>
      <c r="J257" s="36"/>
      <c r="K257" s="36"/>
      <c r="L257" s="39"/>
      <c r="M257" s="208"/>
      <c r="N257" s="209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163</v>
      </c>
      <c r="AU257" s="17" t="s">
        <v>85</v>
      </c>
    </row>
    <row r="258" spans="1:65" s="14" customFormat="1" ht="11.25">
      <c r="B258" s="221"/>
      <c r="C258" s="222"/>
      <c r="D258" s="205" t="s">
        <v>164</v>
      </c>
      <c r="E258" s="223" t="s">
        <v>1</v>
      </c>
      <c r="F258" s="224" t="s">
        <v>543</v>
      </c>
      <c r="G258" s="222"/>
      <c r="H258" s="223" t="s">
        <v>1</v>
      </c>
      <c r="I258" s="225"/>
      <c r="J258" s="222"/>
      <c r="K258" s="222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164</v>
      </c>
      <c r="AU258" s="230" t="s">
        <v>85</v>
      </c>
      <c r="AV258" s="14" t="s">
        <v>83</v>
      </c>
      <c r="AW258" s="14" t="s">
        <v>31</v>
      </c>
      <c r="AX258" s="14" t="s">
        <v>75</v>
      </c>
      <c r="AY258" s="230" t="s">
        <v>154</v>
      </c>
    </row>
    <row r="259" spans="1:65" s="13" customFormat="1" ht="11.25">
      <c r="B259" s="210"/>
      <c r="C259" s="211"/>
      <c r="D259" s="205" t="s">
        <v>164</v>
      </c>
      <c r="E259" s="212" t="s">
        <v>1</v>
      </c>
      <c r="F259" s="213" t="s">
        <v>550</v>
      </c>
      <c r="G259" s="211"/>
      <c r="H259" s="214">
        <v>441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164</v>
      </c>
      <c r="AU259" s="220" t="s">
        <v>85</v>
      </c>
      <c r="AV259" s="13" t="s">
        <v>85</v>
      </c>
      <c r="AW259" s="13" t="s">
        <v>31</v>
      </c>
      <c r="AX259" s="13" t="s">
        <v>75</v>
      </c>
      <c r="AY259" s="220" t="s">
        <v>154</v>
      </c>
    </row>
    <row r="260" spans="1:65" s="13" customFormat="1" ht="11.25">
      <c r="B260" s="210"/>
      <c r="C260" s="211"/>
      <c r="D260" s="205" t="s">
        <v>164</v>
      </c>
      <c r="E260" s="212" t="s">
        <v>1</v>
      </c>
      <c r="F260" s="213" t="s">
        <v>551</v>
      </c>
      <c r="G260" s="211"/>
      <c r="H260" s="214">
        <v>612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164</v>
      </c>
      <c r="AU260" s="220" t="s">
        <v>85</v>
      </c>
      <c r="AV260" s="13" t="s">
        <v>85</v>
      </c>
      <c r="AW260" s="13" t="s">
        <v>31</v>
      </c>
      <c r="AX260" s="13" t="s">
        <v>75</v>
      </c>
      <c r="AY260" s="220" t="s">
        <v>154</v>
      </c>
    </row>
    <row r="261" spans="1:65" s="15" customFormat="1" ht="11.25">
      <c r="B261" s="231"/>
      <c r="C261" s="232"/>
      <c r="D261" s="205" t="s">
        <v>164</v>
      </c>
      <c r="E261" s="233" t="s">
        <v>1</v>
      </c>
      <c r="F261" s="234" t="s">
        <v>171</v>
      </c>
      <c r="G261" s="232"/>
      <c r="H261" s="235">
        <v>1053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164</v>
      </c>
      <c r="AU261" s="241" t="s">
        <v>85</v>
      </c>
      <c r="AV261" s="15" t="s">
        <v>162</v>
      </c>
      <c r="AW261" s="15" t="s">
        <v>31</v>
      </c>
      <c r="AX261" s="15" t="s">
        <v>83</v>
      </c>
      <c r="AY261" s="241" t="s">
        <v>154</v>
      </c>
    </row>
    <row r="262" spans="1:65" s="14" customFormat="1" ht="11.25">
      <c r="B262" s="221"/>
      <c r="C262" s="222"/>
      <c r="D262" s="205" t="s">
        <v>164</v>
      </c>
      <c r="E262" s="223" t="s">
        <v>1</v>
      </c>
      <c r="F262" s="224" t="s">
        <v>552</v>
      </c>
      <c r="G262" s="222"/>
      <c r="H262" s="223" t="s">
        <v>1</v>
      </c>
      <c r="I262" s="225"/>
      <c r="J262" s="222"/>
      <c r="K262" s="222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164</v>
      </c>
      <c r="AU262" s="230" t="s">
        <v>85</v>
      </c>
      <c r="AV262" s="14" t="s">
        <v>83</v>
      </c>
      <c r="AW262" s="14" t="s">
        <v>31</v>
      </c>
      <c r="AX262" s="14" t="s">
        <v>75</v>
      </c>
      <c r="AY262" s="230" t="s">
        <v>154</v>
      </c>
    </row>
    <row r="263" spans="1:65" s="12" customFormat="1" ht="22.9" customHeight="1">
      <c r="B263" s="175"/>
      <c r="C263" s="176"/>
      <c r="D263" s="177" t="s">
        <v>74</v>
      </c>
      <c r="E263" s="189" t="s">
        <v>85</v>
      </c>
      <c r="F263" s="189" t="s">
        <v>187</v>
      </c>
      <c r="G263" s="176"/>
      <c r="H263" s="176"/>
      <c r="I263" s="179"/>
      <c r="J263" s="190">
        <f>BK263</f>
        <v>0</v>
      </c>
      <c r="K263" s="176"/>
      <c r="L263" s="181"/>
      <c r="M263" s="182"/>
      <c r="N263" s="183"/>
      <c r="O263" s="183"/>
      <c r="P263" s="184">
        <f>SUM(P264:P385)</f>
        <v>0</v>
      </c>
      <c r="Q263" s="183"/>
      <c r="R263" s="184">
        <f>SUM(R264:R385)</f>
        <v>0</v>
      </c>
      <c r="S263" s="183"/>
      <c r="T263" s="185">
        <f>SUM(T264:T385)</f>
        <v>0</v>
      </c>
      <c r="AR263" s="186" t="s">
        <v>83</v>
      </c>
      <c r="AT263" s="187" t="s">
        <v>74</v>
      </c>
      <c r="AU263" s="187" t="s">
        <v>83</v>
      </c>
      <c r="AY263" s="186" t="s">
        <v>154</v>
      </c>
      <c r="BK263" s="188">
        <f>SUM(BK264:BK385)</f>
        <v>0</v>
      </c>
    </row>
    <row r="264" spans="1:65" s="2" customFormat="1" ht="16.5" customHeight="1">
      <c r="A264" s="34"/>
      <c r="B264" s="35"/>
      <c r="C264" s="191" t="s">
        <v>325</v>
      </c>
      <c r="D264" s="191" t="s">
        <v>156</v>
      </c>
      <c r="E264" s="192" t="s">
        <v>553</v>
      </c>
      <c r="F264" s="193" t="s">
        <v>554</v>
      </c>
      <c r="G264" s="194" t="s">
        <v>159</v>
      </c>
      <c r="H264" s="195">
        <v>184</v>
      </c>
      <c r="I264" s="196"/>
      <c r="J264" s="197">
        <f>ROUND(I264*H264,2)</f>
        <v>0</v>
      </c>
      <c r="K264" s="193" t="s">
        <v>160</v>
      </c>
      <c r="L264" s="198"/>
      <c r="M264" s="199" t="s">
        <v>1</v>
      </c>
      <c r="N264" s="200" t="s">
        <v>40</v>
      </c>
      <c r="O264" s="71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3" t="s">
        <v>161</v>
      </c>
      <c r="AT264" s="203" t="s">
        <v>156</v>
      </c>
      <c r="AU264" s="203" t="s">
        <v>85</v>
      </c>
      <c r="AY264" s="17" t="s">
        <v>154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7" t="s">
        <v>83</v>
      </c>
      <c r="BK264" s="204">
        <f>ROUND(I264*H264,2)</f>
        <v>0</v>
      </c>
      <c r="BL264" s="17" t="s">
        <v>162</v>
      </c>
      <c r="BM264" s="203" t="s">
        <v>328</v>
      </c>
    </row>
    <row r="265" spans="1:65" s="2" customFormat="1" ht="11.25">
      <c r="A265" s="34"/>
      <c r="B265" s="35"/>
      <c r="C265" s="36"/>
      <c r="D265" s="205" t="s">
        <v>163</v>
      </c>
      <c r="E265" s="36"/>
      <c r="F265" s="206" t="s">
        <v>554</v>
      </c>
      <c r="G265" s="36"/>
      <c r="H265" s="36"/>
      <c r="I265" s="207"/>
      <c r="J265" s="36"/>
      <c r="K265" s="36"/>
      <c r="L265" s="39"/>
      <c r="M265" s="208"/>
      <c r="N265" s="209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163</v>
      </c>
      <c r="AU265" s="17" t="s">
        <v>85</v>
      </c>
    </row>
    <row r="266" spans="1:65" s="14" customFormat="1" ht="11.25">
      <c r="B266" s="221"/>
      <c r="C266" s="222"/>
      <c r="D266" s="205" t="s">
        <v>164</v>
      </c>
      <c r="E266" s="223" t="s">
        <v>1</v>
      </c>
      <c r="F266" s="224" t="s">
        <v>481</v>
      </c>
      <c r="G266" s="222"/>
      <c r="H266" s="223" t="s">
        <v>1</v>
      </c>
      <c r="I266" s="225"/>
      <c r="J266" s="222"/>
      <c r="K266" s="222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164</v>
      </c>
      <c r="AU266" s="230" t="s">
        <v>85</v>
      </c>
      <c r="AV266" s="14" t="s">
        <v>83</v>
      </c>
      <c r="AW266" s="14" t="s">
        <v>31</v>
      </c>
      <c r="AX266" s="14" t="s">
        <v>75</v>
      </c>
      <c r="AY266" s="230" t="s">
        <v>154</v>
      </c>
    </row>
    <row r="267" spans="1:65" s="13" customFormat="1" ht="11.25">
      <c r="B267" s="210"/>
      <c r="C267" s="211"/>
      <c r="D267" s="205" t="s">
        <v>164</v>
      </c>
      <c r="E267" s="212" t="s">
        <v>1</v>
      </c>
      <c r="F267" s="213" t="s">
        <v>555</v>
      </c>
      <c r="G267" s="211"/>
      <c r="H267" s="214">
        <v>64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164</v>
      </c>
      <c r="AU267" s="220" t="s">
        <v>85</v>
      </c>
      <c r="AV267" s="13" t="s">
        <v>85</v>
      </c>
      <c r="AW267" s="13" t="s">
        <v>31</v>
      </c>
      <c r="AX267" s="13" t="s">
        <v>75</v>
      </c>
      <c r="AY267" s="220" t="s">
        <v>154</v>
      </c>
    </row>
    <row r="268" spans="1:65" s="14" customFormat="1" ht="11.25">
      <c r="B268" s="221"/>
      <c r="C268" s="222"/>
      <c r="D268" s="205" t="s">
        <v>164</v>
      </c>
      <c r="E268" s="223" t="s">
        <v>1</v>
      </c>
      <c r="F268" s="224" t="s">
        <v>556</v>
      </c>
      <c r="G268" s="222"/>
      <c r="H268" s="223" t="s">
        <v>1</v>
      </c>
      <c r="I268" s="225"/>
      <c r="J268" s="222"/>
      <c r="K268" s="222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164</v>
      </c>
      <c r="AU268" s="230" t="s">
        <v>85</v>
      </c>
      <c r="AV268" s="14" t="s">
        <v>83</v>
      </c>
      <c r="AW268" s="14" t="s">
        <v>31</v>
      </c>
      <c r="AX268" s="14" t="s">
        <v>75</v>
      </c>
      <c r="AY268" s="230" t="s">
        <v>154</v>
      </c>
    </row>
    <row r="269" spans="1:65" s="13" customFormat="1" ht="11.25">
      <c r="B269" s="210"/>
      <c r="C269" s="211"/>
      <c r="D269" s="205" t="s">
        <v>164</v>
      </c>
      <c r="E269" s="212" t="s">
        <v>1</v>
      </c>
      <c r="F269" s="213" t="s">
        <v>557</v>
      </c>
      <c r="G269" s="211"/>
      <c r="H269" s="214">
        <v>120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164</v>
      </c>
      <c r="AU269" s="220" t="s">
        <v>85</v>
      </c>
      <c r="AV269" s="13" t="s">
        <v>85</v>
      </c>
      <c r="AW269" s="13" t="s">
        <v>31</v>
      </c>
      <c r="AX269" s="13" t="s">
        <v>75</v>
      </c>
      <c r="AY269" s="220" t="s">
        <v>154</v>
      </c>
    </row>
    <row r="270" spans="1:65" s="15" customFormat="1" ht="11.25">
      <c r="B270" s="231"/>
      <c r="C270" s="232"/>
      <c r="D270" s="205" t="s">
        <v>164</v>
      </c>
      <c r="E270" s="233" t="s">
        <v>1</v>
      </c>
      <c r="F270" s="234" t="s">
        <v>171</v>
      </c>
      <c r="G270" s="232"/>
      <c r="H270" s="235">
        <v>184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164</v>
      </c>
      <c r="AU270" s="241" t="s">
        <v>85</v>
      </c>
      <c r="AV270" s="15" t="s">
        <v>162</v>
      </c>
      <c r="AW270" s="15" t="s">
        <v>31</v>
      </c>
      <c r="AX270" s="15" t="s">
        <v>83</v>
      </c>
      <c r="AY270" s="241" t="s">
        <v>154</v>
      </c>
    </row>
    <row r="271" spans="1:65" s="2" customFormat="1" ht="16.5" customHeight="1">
      <c r="A271" s="34"/>
      <c r="B271" s="35"/>
      <c r="C271" s="191" t="s">
        <v>244</v>
      </c>
      <c r="D271" s="191" t="s">
        <v>156</v>
      </c>
      <c r="E271" s="192" t="s">
        <v>558</v>
      </c>
      <c r="F271" s="193" t="s">
        <v>559</v>
      </c>
      <c r="G271" s="194" t="s">
        <v>159</v>
      </c>
      <c r="H271" s="195">
        <v>619</v>
      </c>
      <c r="I271" s="196"/>
      <c r="J271" s="197">
        <f>ROUND(I271*H271,2)</f>
        <v>0</v>
      </c>
      <c r="K271" s="193" t="s">
        <v>160</v>
      </c>
      <c r="L271" s="198"/>
      <c r="M271" s="199" t="s">
        <v>1</v>
      </c>
      <c r="N271" s="200" t="s">
        <v>40</v>
      </c>
      <c r="O271" s="71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3" t="s">
        <v>161</v>
      </c>
      <c r="AT271" s="203" t="s">
        <v>156</v>
      </c>
      <c r="AU271" s="203" t="s">
        <v>85</v>
      </c>
      <c r="AY271" s="17" t="s">
        <v>154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7" t="s">
        <v>83</v>
      </c>
      <c r="BK271" s="204">
        <f>ROUND(I271*H271,2)</f>
        <v>0</v>
      </c>
      <c r="BL271" s="17" t="s">
        <v>162</v>
      </c>
      <c r="BM271" s="203" t="s">
        <v>341</v>
      </c>
    </row>
    <row r="272" spans="1:65" s="2" customFormat="1" ht="11.25">
      <c r="A272" s="34"/>
      <c r="B272" s="35"/>
      <c r="C272" s="36"/>
      <c r="D272" s="205" t="s">
        <v>163</v>
      </c>
      <c r="E272" s="36"/>
      <c r="F272" s="206" t="s">
        <v>559</v>
      </c>
      <c r="G272" s="36"/>
      <c r="H272" s="36"/>
      <c r="I272" s="207"/>
      <c r="J272" s="36"/>
      <c r="K272" s="36"/>
      <c r="L272" s="39"/>
      <c r="M272" s="208"/>
      <c r="N272" s="209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163</v>
      </c>
      <c r="AU272" s="17" t="s">
        <v>85</v>
      </c>
    </row>
    <row r="273" spans="1:65" s="14" customFormat="1" ht="11.25">
      <c r="B273" s="221"/>
      <c r="C273" s="222"/>
      <c r="D273" s="205" t="s">
        <v>164</v>
      </c>
      <c r="E273" s="223" t="s">
        <v>1</v>
      </c>
      <c r="F273" s="224" t="s">
        <v>556</v>
      </c>
      <c r="G273" s="222"/>
      <c r="H273" s="223" t="s">
        <v>1</v>
      </c>
      <c r="I273" s="225"/>
      <c r="J273" s="222"/>
      <c r="K273" s="222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164</v>
      </c>
      <c r="AU273" s="230" t="s">
        <v>85</v>
      </c>
      <c r="AV273" s="14" t="s">
        <v>83</v>
      </c>
      <c r="AW273" s="14" t="s">
        <v>31</v>
      </c>
      <c r="AX273" s="14" t="s">
        <v>75</v>
      </c>
      <c r="AY273" s="230" t="s">
        <v>154</v>
      </c>
    </row>
    <row r="274" spans="1:65" s="13" customFormat="1" ht="11.25">
      <c r="B274" s="210"/>
      <c r="C274" s="211"/>
      <c r="D274" s="205" t="s">
        <v>164</v>
      </c>
      <c r="E274" s="212" t="s">
        <v>1</v>
      </c>
      <c r="F274" s="213" t="s">
        <v>560</v>
      </c>
      <c r="G274" s="211"/>
      <c r="H274" s="214">
        <v>619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164</v>
      </c>
      <c r="AU274" s="220" t="s">
        <v>85</v>
      </c>
      <c r="AV274" s="13" t="s">
        <v>85</v>
      </c>
      <c r="AW274" s="13" t="s">
        <v>31</v>
      </c>
      <c r="AX274" s="13" t="s">
        <v>75</v>
      </c>
      <c r="AY274" s="220" t="s">
        <v>154</v>
      </c>
    </row>
    <row r="275" spans="1:65" s="15" customFormat="1" ht="11.25">
      <c r="B275" s="231"/>
      <c r="C275" s="232"/>
      <c r="D275" s="205" t="s">
        <v>164</v>
      </c>
      <c r="E275" s="233" t="s">
        <v>1</v>
      </c>
      <c r="F275" s="234" t="s">
        <v>171</v>
      </c>
      <c r="G275" s="232"/>
      <c r="H275" s="235">
        <v>619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164</v>
      </c>
      <c r="AU275" s="241" t="s">
        <v>85</v>
      </c>
      <c r="AV275" s="15" t="s">
        <v>162</v>
      </c>
      <c r="AW275" s="15" t="s">
        <v>31</v>
      </c>
      <c r="AX275" s="15" t="s">
        <v>83</v>
      </c>
      <c r="AY275" s="241" t="s">
        <v>154</v>
      </c>
    </row>
    <row r="276" spans="1:65" s="2" customFormat="1" ht="16.5" customHeight="1">
      <c r="A276" s="34"/>
      <c r="B276" s="35"/>
      <c r="C276" s="191" t="s">
        <v>344</v>
      </c>
      <c r="D276" s="191" t="s">
        <v>156</v>
      </c>
      <c r="E276" s="192" t="s">
        <v>561</v>
      </c>
      <c r="F276" s="193" t="s">
        <v>562</v>
      </c>
      <c r="G276" s="194" t="s">
        <v>159</v>
      </c>
      <c r="H276" s="195">
        <v>135</v>
      </c>
      <c r="I276" s="196"/>
      <c r="J276" s="197">
        <f>ROUND(I276*H276,2)</f>
        <v>0</v>
      </c>
      <c r="K276" s="193" t="s">
        <v>160</v>
      </c>
      <c r="L276" s="198"/>
      <c r="M276" s="199" t="s">
        <v>1</v>
      </c>
      <c r="N276" s="200" t="s">
        <v>40</v>
      </c>
      <c r="O276" s="71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3" t="s">
        <v>161</v>
      </c>
      <c r="AT276" s="203" t="s">
        <v>156</v>
      </c>
      <c r="AU276" s="203" t="s">
        <v>85</v>
      </c>
      <c r="AY276" s="17" t="s">
        <v>154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7" t="s">
        <v>83</v>
      </c>
      <c r="BK276" s="204">
        <f>ROUND(I276*H276,2)</f>
        <v>0</v>
      </c>
      <c r="BL276" s="17" t="s">
        <v>162</v>
      </c>
      <c r="BM276" s="203" t="s">
        <v>347</v>
      </c>
    </row>
    <row r="277" spans="1:65" s="2" customFormat="1" ht="11.25">
      <c r="A277" s="34"/>
      <c r="B277" s="35"/>
      <c r="C277" s="36"/>
      <c r="D277" s="205" t="s">
        <v>163</v>
      </c>
      <c r="E277" s="36"/>
      <c r="F277" s="206" t="s">
        <v>562</v>
      </c>
      <c r="G277" s="36"/>
      <c r="H277" s="36"/>
      <c r="I277" s="207"/>
      <c r="J277" s="36"/>
      <c r="K277" s="36"/>
      <c r="L277" s="39"/>
      <c r="M277" s="208"/>
      <c r="N277" s="209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163</v>
      </c>
      <c r="AU277" s="17" t="s">
        <v>85</v>
      </c>
    </row>
    <row r="278" spans="1:65" s="14" customFormat="1" ht="11.25">
      <c r="B278" s="221"/>
      <c r="C278" s="222"/>
      <c r="D278" s="205" t="s">
        <v>164</v>
      </c>
      <c r="E278" s="223" t="s">
        <v>1</v>
      </c>
      <c r="F278" s="224" t="s">
        <v>556</v>
      </c>
      <c r="G278" s="222"/>
      <c r="H278" s="223" t="s">
        <v>1</v>
      </c>
      <c r="I278" s="225"/>
      <c r="J278" s="222"/>
      <c r="K278" s="222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164</v>
      </c>
      <c r="AU278" s="230" t="s">
        <v>85</v>
      </c>
      <c r="AV278" s="14" t="s">
        <v>83</v>
      </c>
      <c r="AW278" s="14" t="s">
        <v>31</v>
      </c>
      <c r="AX278" s="14" t="s">
        <v>75</v>
      </c>
      <c r="AY278" s="230" t="s">
        <v>154</v>
      </c>
    </row>
    <row r="279" spans="1:65" s="13" customFormat="1" ht="11.25">
      <c r="B279" s="210"/>
      <c r="C279" s="211"/>
      <c r="D279" s="205" t="s">
        <v>164</v>
      </c>
      <c r="E279" s="212" t="s">
        <v>1</v>
      </c>
      <c r="F279" s="213" t="s">
        <v>563</v>
      </c>
      <c r="G279" s="211"/>
      <c r="H279" s="214">
        <v>135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164</v>
      </c>
      <c r="AU279" s="220" t="s">
        <v>85</v>
      </c>
      <c r="AV279" s="13" t="s">
        <v>85</v>
      </c>
      <c r="AW279" s="13" t="s">
        <v>31</v>
      </c>
      <c r="AX279" s="13" t="s">
        <v>75</v>
      </c>
      <c r="AY279" s="220" t="s">
        <v>154</v>
      </c>
    </row>
    <row r="280" spans="1:65" s="15" customFormat="1" ht="11.25">
      <c r="B280" s="231"/>
      <c r="C280" s="232"/>
      <c r="D280" s="205" t="s">
        <v>164</v>
      </c>
      <c r="E280" s="233" t="s">
        <v>1</v>
      </c>
      <c r="F280" s="234" t="s">
        <v>171</v>
      </c>
      <c r="G280" s="232"/>
      <c r="H280" s="235">
        <v>135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164</v>
      </c>
      <c r="AU280" s="241" t="s">
        <v>85</v>
      </c>
      <c r="AV280" s="15" t="s">
        <v>162</v>
      </c>
      <c r="AW280" s="15" t="s">
        <v>31</v>
      </c>
      <c r="AX280" s="15" t="s">
        <v>83</v>
      </c>
      <c r="AY280" s="241" t="s">
        <v>154</v>
      </c>
    </row>
    <row r="281" spans="1:65" s="2" customFormat="1" ht="16.5" customHeight="1">
      <c r="A281" s="34"/>
      <c r="B281" s="35"/>
      <c r="C281" s="191" t="s">
        <v>252</v>
      </c>
      <c r="D281" s="191" t="s">
        <v>156</v>
      </c>
      <c r="E281" s="192" t="s">
        <v>564</v>
      </c>
      <c r="F281" s="193" t="s">
        <v>565</v>
      </c>
      <c r="G281" s="194" t="s">
        <v>159</v>
      </c>
      <c r="H281" s="195">
        <v>96</v>
      </c>
      <c r="I281" s="196"/>
      <c r="J281" s="197">
        <f>ROUND(I281*H281,2)</f>
        <v>0</v>
      </c>
      <c r="K281" s="193" t="s">
        <v>160</v>
      </c>
      <c r="L281" s="198"/>
      <c r="M281" s="199" t="s">
        <v>1</v>
      </c>
      <c r="N281" s="200" t="s">
        <v>40</v>
      </c>
      <c r="O281" s="71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3" t="s">
        <v>161</v>
      </c>
      <c r="AT281" s="203" t="s">
        <v>156</v>
      </c>
      <c r="AU281" s="203" t="s">
        <v>85</v>
      </c>
      <c r="AY281" s="17" t="s">
        <v>154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7" t="s">
        <v>83</v>
      </c>
      <c r="BK281" s="204">
        <f>ROUND(I281*H281,2)</f>
        <v>0</v>
      </c>
      <c r="BL281" s="17" t="s">
        <v>162</v>
      </c>
      <c r="BM281" s="203" t="s">
        <v>352</v>
      </c>
    </row>
    <row r="282" spans="1:65" s="2" customFormat="1" ht="11.25">
      <c r="A282" s="34"/>
      <c r="B282" s="35"/>
      <c r="C282" s="36"/>
      <c r="D282" s="205" t="s">
        <v>163</v>
      </c>
      <c r="E282" s="36"/>
      <c r="F282" s="206" t="s">
        <v>565</v>
      </c>
      <c r="G282" s="36"/>
      <c r="H282" s="36"/>
      <c r="I282" s="207"/>
      <c r="J282" s="36"/>
      <c r="K282" s="36"/>
      <c r="L282" s="39"/>
      <c r="M282" s="208"/>
      <c r="N282" s="209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163</v>
      </c>
      <c r="AU282" s="17" t="s">
        <v>85</v>
      </c>
    </row>
    <row r="283" spans="1:65" s="14" customFormat="1" ht="11.25">
      <c r="B283" s="221"/>
      <c r="C283" s="222"/>
      <c r="D283" s="205" t="s">
        <v>164</v>
      </c>
      <c r="E283" s="223" t="s">
        <v>1</v>
      </c>
      <c r="F283" s="224" t="s">
        <v>556</v>
      </c>
      <c r="G283" s="222"/>
      <c r="H283" s="223" t="s">
        <v>1</v>
      </c>
      <c r="I283" s="225"/>
      <c r="J283" s="222"/>
      <c r="K283" s="222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164</v>
      </c>
      <c r="AU283" s="230" t="s">
        <v>85</v>
      </c>
      <c r="AV283" s="14" t="s">
        <v>83</v>
      </c>
      <c r="AW283" s="14" t="s">
        <v>31</v>
      </c>
      <c r="AX283" s="14" t="s">
        <v>75</v>
      </c>
      <c r="AY283" s="230" t="s">
        <v>154</v>
      </c>
    </row>
    <row r="284" spans="1:65" s="13" customFormat="1" ht="11.25">
      <c r="B284" s="210"/>
      <c r="C284" s="211"/>
      <c r="D284" s="205" t="s">
        <v>164</v>
      </c>
      <c r="E284" s="212" t="s">
        <v>1</v>
      </c>
      <c r="F284" s="213" t="s">
        <v>566</v>
      </c>
      <c r="G284" s="211"/>
      <c r="H284" s="214">
        <v>96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164</v>
      </c>
      <c r="AU284" s="220" t="s">
        <v>85</v>
      </c>
      <c r="AV284" s="13" t="s">
        <v>85</v>
      </c>
      <c r="AW284" s="13" t="s">
        <v>31</v>
      </c>
      <c r="AX284" s="13" t="s">
        <v>75</v>
      </c>
      <c r="AY284" s="220" t="s">
        <v>154</v>
      </c>
    </row>
    <row r="285" spans="1:65" s="15" customFormat="1" ht="11.25">
      <c r="B285" s="231"/>
      <c r="C285" s="232"/>
      <c r="D285" s="205" t="s">
        <v>164</v>
      </c>
      <c r="E285" s="233" t="s">
        <v>1</v>
      </c>
      <c r="F285" s="234" t="s">
        <v>171</v>
      </c>
      <c r="G285" s="232"/>
      <c r="H285" s="235">
        <v>96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164</v>
      </c>
      <c r="AU285" s="241" t="s">
        <v>85</v>
      </c>
      <c r="AV285" s="15" t="s">
        <v>162</v>
      </c>
      <c r="AW285" s="15" t="s">
        <v>31</v>
      </c>
      <c r="AX285" s="15" t="s">
        <v>83</v>
      </c>
      <c r="AY285" s="241" t="s">
        <v>154</v>
      </c>
    </row>
    <row r="286" spans="1:65" s="2" customFormat="1" ht="16.5" customHeight="1">
      <c r="A286" s="34"/>
      <c r="B286" s="35"/>
      <c r="C286" s="191" t="s">
        <v>355</v>
      </c>
      <c r="D286" s="191" t="s">
        <v>156</v>
      </c>
      <c r="E286" s="192" t="s">
        <v>567</v>
      </c>
      <c r="F286" s="193" t="s">
        <v>568</v>
      </c>
      <c r="G286" s="194" t="s">
        <v>159</v>
      </c>
      <c r="H286" s="195">
        <v>767</v>
      </c>
      <c r="I286" s="196"/>
      <c r="J286" s="197">
        <f>ROUND(I286*H286,2)</f>
        <v>0</v>
      </c>
      <c r="K286" s="193" t="s">
        <v>160</v>
      </c>
      <c r="L286" s="198"/>
      <c r="M286" s="199" t="s">
        <v>1</v>
      </c>
      <c r="N286" s="200" t="s">
        <v>40</v>
      </c>
      <c r="O286" s="71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3" t="s">
        <v>161</v>
      </c>
      <c r="AT286" s="203" t="s">
        <v>156</v>
      </c>
      <c r="AU286" s="203" t="s">
        <v>85</v>
      </c>
      <c r="AY286" s="17" t="s">
        <v>154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7" t="s">
        <v>83</v>
      </c>
      <c r="BK286" s="204">
        <f>ROUND(I286*H286,2)</f>
        <v>0</v>
      </c>
      <c r="BL286" s="17" t="s">
        <v>162</v>
      </c>
      <c r="BM286" s="203" t="s">
        <v>358</v>
      </c>
    </row>
    <row r="287" spans="1:65" s="2" customFormat="1" ht="11.25">
      <c r="A287" s="34"/>
      <c r="B287" s="35"/>
      <c r="C287" s="36"/>
      <c r="D287" s="205" t="s">
        <v>163</v>
      </c>
      <c r="E287" s="36"/>
      <c r="F287" s="206" t="s">
        <v>568</v>
      </c>
      <c r="G287" s="36"/>
      <c r="H287" s="36"/>
      <c r="I287" s="207"/>
      <c r="J287" s="36"/>
      <c r="K287" s="36"/>
      <c r="L287" s="39"/>
      <c r="M287" s="208"/>
      <c r="N287" s="209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163</v>
      </c>
      <c r="AU287" s="17" t="s">
        <v>85</v>
      </c>
    </row>
    <row r="288" spans="1:65" s="14" customFormat="1" ht="11.25">
      <c r="B288" s="221"/>
      <c r="C288" s="222"/>
      <c r="D288" s="205" t="s">
        <v>164</v>
      </c>
      <c r="E288" s="223" t="s">
        <v>1</v>
      </c>
      <c r="F288" s="224" t="s">
        <v>481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164</v>
      </c>
      <c r="AU288" s="230" t="s">
        <v>85</v>
      </c>
      <c r="AV288" s="14" t="s">
        <v>83</v>
      </c>
      <c r="AW288" s="14" t="s">
        <v>31</v>
      </c>
      <c r="AX288" s="14" t="s">
        <v>75</v>
      </c>
      <c r="AY288" s="230" t="s">
        <v>154</v>
      </c>
    </row>
    <row r="289" spans="1:65" s="13" customFormat="1" ht="11.25">
      <c r="B289" s="210"/>
      <c r="C289" s="211"/>
      <c r="D289" s="205" t="s">
        <v>164</v>
      </c>
      <c r="E289" s="212" t="s">
        <v>1</v>
      </c>
      <c r="F289" s="213" t="s">
        <v>555</v>
      </c>
      <c r="G289" s="211"/>
      <c r="H289" s="214">
        <v>64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164</v>
      </c>
      <c r="AU289" s="220" t="s">
        <v>85</v>
      </c>
      <c r="AV289" s="13" t="s">
        <v>85</v>
      </c>
      <c r="AW289" s="13" t="s">
        <v>31</v>
      </c>
      <c r="AX289" s="13" t="s">
        <v>75</v>
      </c>
      <c r="AY289" s="220" t="s">
        <v>154</v>
      </c>
    </row>
    <row r="290" spans="1:65" s="14" customFormat="1" ht="11.25">
      <c r="B290" s="221"/>
      <c r="C290" s="222"/>
      <c r="D290" s="205" t="s">
        <v>164</v>
      </c>
      <c r="E290" s="223" t="s">
        <v>1</v>
      </c>
      <c r="F290" s="224" t="s">
        <v>556</v>
      </c>
      <c r="G290" s="222"/>
      <c r="H290" s="223" t="s">
        <v>1</v>
      </c>
      <c r="I290" s="225"/>
      <c r="J290" s="222"/>
      <c r="K290" s="222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164</v>
      </c>
      <c r="AU290" s="230" t="s">
        <v>85</v>
      </c>
      <c r="AV290" s="14" t="s">
        <v>83</v>
      </c>
      <c r="AW290" s="14" t="s">
        <v>31</v>
      </c>
      <c r="AX290" s="14" t="s">
        <v>75</v>
      </c>
      <c r="AY290" s="230" t="s">
        <v>154</v>
      </c>
    </row>
    <row r="291" spans="1:65" s="13" customFormat="1" ht="11.25">
      <c r="B291" s="210"/>
      <c r="C291" s="211"/>
      <c r="D291" s="205" t="s">
        <v>164</v>
      </c>
      <c r="E291" s="212" t="s">
        <v>1</v>
      </c>
      <c r="F291" s="213" t="s">
        <v>569</v>
      </c>
      <c r="G291" s="211"/>
      <c r="H291" s="214">
        <v>703</v>
      </c>
      <c r="I291" s="215"/>
      <c r="J291" s="211"/>
      <c r="K291" s="211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164</v>
      </c>
      <c r="AU291" s="220" t="s">
        <v>85</v>
      </c>
      <c r="AV291" s="13" t="s">
        <v>85</v>
      </c>
      <c r="AW291" s="13" t="s">
        <v>31</v>
      </c>
      <c r="AX291" s="13" t="s">
        <v>75</v>
      </c>
      <c r="AY291" s="220" t="s">
        <v>154</v>
      </c>
    </row>
    <row r="292" spans="1:65" s="15" customFormat="1" ht="11.25">
      <c r="B292" s="231"/>
      <c r="C292" s="232"/>
      <c r="D292" s="205" t="s">
        <v>164</v>
      </c>
      <c r="E292" s="233" t="s">
        <v>1</v>
      </c>
      <c r="F292" s="234" t="s">
        <v>171</v>
      </c>
      <c r="G292" s="232"/>
      <c r="H292" s="235">
        <v>767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164</v>
      </c>
      <c r="AU292" s="241" t="s">
        <v>85</v>
      </c>
      <c r="AV292" s="15" t="s">
        <v>162</v>
      </c>
      <c r="AW292" s="15" t="s">
        <v>31</v>
      </c>
      <c r="AX292" s="15" t="s">
        <v>83</v>
      </c>
      <c r="AY292" s="241" t="s">
        <v>154</v>
      </c>
    </row>
    <row r="293" spans="1:65" s="2" customFormat="1" ht="16.5" customHeight="1">
      <c r="A293" s="34"/>
      <c r="B293" s="35"/>
      <c r="C293" s="191" t="s">
        <v>261</v>
      </c>
      <c r="D293" s="191" t="s">
        <v>156</v>
      </c>
      <c r="E293" s="192" t="s">
        <v>570</v>
      </c>
      <c r="F293" s="193" t="s">
        <v>571</v>
      </c>
      <c r="G293" s="194" t="s">
        <v>159</v>
      </c>
      <c r="H293" s="195">
        <v>241</v>
      </c>
      <c r="I293" s="196"/>
      <c r="J293" s="197">
        <f>ROUND(I293*H293,2)</f>
        <v>0</v>
      </c>
      <c r="K293" s="193" t="s">
        <v>160</v>
      </c>
      <c r="L293" s="198"/>
      <c r="M293" s="199" t="s">
        <v>1</v>
      </c>
      <c r="N293" s="200" t="s">
        <v>40</v>
      </c>
      <c r="O293" s="71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3" t="s">
        <v>161</v>
      </c>
      <c r="AT293" s="203" t="s">
        <v>156</v>
      </c>
      <c r="AU293" s="203" t="s">
        <v>85</v>
      </c>
      <c r="AY293" s="17" t="s">
        <v>154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7" t="s">
        <v>83</v>
      </c>
      <c r="BK293" s="204">
        <f>ROUND(I293*H293,2)</f>
        <v>0</v>
      </c>
      <c r="BL293" s="17" t="s">
        <v>162</v>
      </c>
      <c r="BM293" s="203" t="s">
        <v>363</v>
      </c>
    </row>
    <row r="294" spans="1:65" s="2" customFormat="1" ht="11.25">
      <c r="A294" s="34"/>
      <c r="B294" s="35"/>
      <c r="C294" s="36"/>
      <c r="D294" s="205" t="s">
        <v>163</v>
      </c>
      <c r="E294" s="36"/>
      <c r="F294" s="206" t="s">
        <v>571</v>
      </c>
      <c r="G294" s="36"/>
      <c r="H294" s="36"/>
      <c r="I294" s="207"/>
      <c r="J294" s="36"/>
      <c r="K294" s="36"/>
      <c r="L294" s="39"/>
      <c r="M294" s="208"/>
      <c r="N294" s="209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163</v>
      </c>
      <c r="AU294" s="17" t="s">
        <v>85</v>
      </c>
    </row>
    <row r="295" spans="1:65" s="14" customFormat="1" ht="11.25">
      <c r="B295" s="221"/>
      <c r="C295" s="222"/>
      <c r="D295" s="205" t="s">
        <v>164</v>
      </c>
      <c r="E295" s="223" t="s">
        <v>1</v>
      </c>
      <c r="F295" s="224" t="s">
        <v>556</v>
      </c>
      <c r="G295" s="222"/>
      <c r="H295" s="223" t="s">
        <v>1</v>
      </c>
      <c r="I295" s="225"/>
      <c r="J295" s="222"/>
      <c r="K295" s="222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164</v>
      </c>
      <c r="AU295" s="230" t="s">
        <v>85</v>
      </c>
      <c r="AV295" s="14" t="s">
        <v>83</v>
      </c>
      <c r="AW295" s="14" t="s">
        <v>31</v>
      </c>
      <c r="AX295" s="14" t="s">
        <v>75</v>
      </c>
      <c r="AY295" s="230" t="s">
        <v>154</v>
      </c>
    </row>
    <row r="296" spans="1:65" s="13" customFormat="1" ht="11.25">
      <c r="B296" s="210"/>
      <c r="C296" s="211"/>
      <c r="D296" s="205" t="s">
        <v>164</v>
      </c>
      <c r="E296" s="212" t="s">
        <v>1</v>
      </c>
      <c r="F296" s="213" t="s">
        <v>572</v>
      </c>
      <c r="G296" s="211"/>
      <c r="H296" s="214">
        <v>241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164</v>
      </c>
      <c r="AU296" s="220" t="s">
        <v>85</v>
      </c>
      <c r="AV296" s="13" t="s">
        <v>85</v>
      </c>
      <c r="AW296" s="13" t="s">
        <v>31</v>
      </c>
      <c r="AX296" s="13" t="s">
        <v>75</v>
      </c>
      <c r="AY296" s="220" t="s">
        <v>154</v>
      </c>
    </row>
    <row r="297" spans="1:65" s="15" customFormat="1" ht="11.25">
      <c r="B297" s="231"/>
      <c r="C297" s="232"/>
      <c r="D297" s="205" t="s">
        <v>164</v>
      </c>
      <c r="E297" s="233" t="s">
        <v>1</v>
      </c>
      <c r="F297" s="234" t="s">
        <v>171</v>
      </c>
      <c r="G297" s="232"/>
      <c r="H297" s="235">
        <v>241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164</v>
      </c>
      <c r="AU297" s="241" t="s">
        <v>85</v>
      </c>
      <c r="AV297" s="15" t="s">
        <v>162</v>
      </c>
      <c r="AW297" s="15" t="s">
        <v>31</v>
      </c>
      <c r="AX297" s="15" t="s">
        <v>83</v>
      </c>
      <c r="AY297" s="241" t="s">
        <v>154</v>
      </c>
    </row>
    <row r="298" spans="1:65" s="2" customFormat="1" ht="16.5" customHeight="1">
      <c r="A298" s="34"/>
      <c r="B298" s="35"/>
      <c r="C298" s="191" t="s">
        <v>366</v>
      </c>
      <c r="D298" s="191" t="s">
        <v>156</v>
      </c>
      <c r="E298" s="192" t="s">
        <v>573</v>
      </c>
      <c r="F298" s="193" t="s">
        <v>574</v>
      </c>
      <c r="G298" s="194" t="s">
        <v>159</v>
      </c>
      <c r="H298" s="195">
        <v>1</v>
      </c>
      <c r="I298" s="196"/>
      <c r="J298" s="197">
        <f>ROUND(I298*H298,2)</f>
        <v>0</v>
      </c>
      <c r="K298" s="193" t="s">
        <v>160</v>
      </c>
      <c r="L298" s="198"/>
      <c r="M298" s="199" t="s">
        <v>1</v>
      </c>
      <c r="N298" s="200" t="s">
        <v>40</v>
      </c>
      <c r="O298" s="71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3" t="s">
        <v>161</v>
      </c>
      <c r="AT298" s="203" t="s">
        <v>156</v>
      </c>
      <c r="AU298" s="203" t="s">
        <v>85</v>
      </c>
      <c r="AY298" s="17" t="s">
        <v>154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7" t="s">
        <v>83</v>
      </c>
      <c r="BK298" s="204">
        <f>ROUND(I298*H298,2)</f>
        <v>0</v>
      </c>
      <c r="BL298" s="17" t="s">
        <v>162</v>
      </c>
      <c r="BM298" s="203" t="s">
        <v>369</v>
      </c>
    </row>
    <row r="299" spans="1:65" s="2" customFormat="1" ht="11.25">
      <c r="A299" s="34"/>
      <c r="B299" s="35"/>
      <c r="C299" s="36"/>
      <c r="D299" s="205" t="s">
        <v>163</v>
      </c>
      <c r="E299" s="36"/>
      <c r="F299" s="206" t="s">
        <v>574</v>
      </c>
      <c r="G299" s="36"/>
      <c r="H299" s="36"/>
      <c r="I299" s="207"/>
      <c r="J299" s="36"/>
      <c r="K299" s="36"/>
      <c r="L299" s="39"/>
      <c r="M299" s="208"/>
      <c r="N299" s="209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163</v>
      </c>
      <c r="AU299" s="17" t="s">
        <v>85</v>
      </c>
    </row>
    <row r="300" spans="1:65" s="14" customFormat="1" ht="11.25">
      <c r="B300" s="221"/>
      <c r="C300" s="222"/>
      <c r="D300" s="205" t="s">
        <v>164</v>
      </c>
      <c r="E300" s="223" t="s">
        <v>1</v>
      </c>
      <c r="F300" s="224" t="s">
        <v>556</v>
      </c>
      <c r="G300" s="222"/>
      <c r="H300" s="223" t="s">
        <v>1</v>
      </c>
      <c r="I300" s="225"/>
      <c r="J300" s="222"/>
      <c r="K300" s="222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164</v>
      </c>
      <c r="AU300" s="230" t="s">
        <v>85</v>
      </c>
      <c r="AV300" s="14" t="s">
        <v>83</v>
      </c>
      <c r="AW300" s="14" t="s">
        <v>31</v>
      </c>
      <c r="AX300" s="14" t="s">
        <v>75</v>
      </c>
      <c r="AY300" s="230" t="s">
        <v>154</v>
      </c>
    </row>
    <row r="301" spans="1:65" s="13" customFormat="1" ht="11.25">
      <c r="B301" s="210"/>
      <c r="C301" s="211"/>
      <c r="D301" s="205" t="s">
        <v>164</v>
      </c>
      <c r="E301" s="212" t="s">
        <v>1</v>
      </c>
      <c r="F301" s="213" t="s">
        <v>83</v>
      </c>
      <c r="G301" s="211"/>
      <c r="H301" s="214">
        <v>1</v>
      </c>
      <c r="I301" s="215"/>
      <c r="J301" s="211"/>
      <c r="K301" s="211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164</v>
      </c>
      <c r="AU301" s="220" t="s">
        <v>85</v>
      </c>
      <c r="AV301" s="13" t="s">
        <v>85</v>
      </c>
      <c r="AW301" s="13" t="s">
        <v>31</v>
      </c>
      <c r="AX301" s="13" t="s">
        <v>75</v>
      </c>
      <c r="AY301" s="220" t="s">
        <v>154</v>
      </c>
    </row>
    <row r="302" spans="1:65" s="15" customFormat="1" ht="11.25">
      <c r="B302" s="231"/>
      <c r="C302" s="232"/>
      <c r="D302" s="205" t="s">
        <v>164</v>
      </c>
      <c r="E302" s="233" t="s">
        <v>1</v>
      </c>
      <c r="F302" s="234" t="s">
        <v>171</v>
      </c>
      <c r="G302" s="232"/>
      <c r="H302" s="235">
        <v>1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164</v>
      </c>
      <c r="AU302" s="241" t="s">
        <v>85</v>
      </c>
      <c r="AV302" s="15" t="s">
        <v>162</v>
      </c>
      <c r="AW302" s="15" t="s">
        <v>31</v>
      </c>
      <c r="AX302" s="15" t="s">
        <v>83</v>
      </c>
      <c r="AY302" s="241" t="s">
        <v>154</v>
      </c>
    </row>
    <row r="303" spans="1:65" s="2" customFormat="1" ht="16.5" customHeight="1">
      <c r="A303" s="34"/>
      <c r="B303" s="35"/>
      <c r="C303" s="191" t="s">
        <v>270</v>
      </c>
      <c r="D303" s="191" t="s">
        <v>156</v>
      </c>
      <c r="E303" s="192" t="s">
        <v>575</v>
      </c>
      <c r="F303" s="193" t="s">
        <v>576</v>
      </c>
      <c r="G303" s="194" t="s">
        <v>159</v>
      </c>
      <c r="H303" s="195">
        <v>2</v>
      </c>
      <c r="I303" s="196"/>
      <c r="J303" s="197">
        <f>ROUND(I303*H303,2)</f>
        <v>0</v>
      </c>
      <c r="K303" s="193" t="s">
        <v>160</v>
      </c>
      <c r="L303" s="198"/>
      <c r="M303" s="199" t="s">
        <v>1</v>
      </c>
      <c r="N303" s="200" t="s">
        <v>40</v>
      </c>
      <c r="O303" s="71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3" t="s">
        <v>161</v>
      </c>
      <c r="AT303" s="203" t="s">
        <v>156</v>
      </c>
      <c r="AU303" s="203" t="s">
        <v>85</v>
      </c>
      <c r="AY303" s="17" t="s">
        <v>154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7" t="s">
        <v>83</v>
      </c>
      <c r="BK303" s="204">
        <f>ROUND(I303*H303,2)</f>
        <v>0</v>
      </c>
      <c r="BL303" s="17" t="s">
        <v>162</v>
      </c>
      <c r="BM303" s="203" t="s">
        <v>360</v>
      </c>
    </row>
    <row r="304" spans="1:65" s="2" customFormat="1" ht="11.25">
      <c r="A304" s="34"/>
      <c r="B304" s="35"/>
      <c r="C304" s="36"/>
      <c r="D304" s="205" t="s">
        <v>163</v>
      </c>
      <c r="E304" s="36"/>
      <c r="F304" s="206" t="s">
        <v>576</v>
      </c>
      <c r="G304" s="36"/>
      <c r="H304" s="36"/>
      <c r="I304" s="207"/>
      <c r="J304" s="36"/>
      <c r="K304" s="36"/>
      <c r="L304" s="39"/>
      <c r="M304" s="208"/>
      <c r="N304" s="209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163</v>
      </c>
      <c r="AU304" s="17" t="s">
        <v>85</v>
      </c>
    </row>
    <row r="305" spans="1:65" s="14" customFormat="1" ht="11.25">
      <c r="B305" s="221"/>
      <c r="C305" s="222"/>
      <c r="D305" s="205" t="s">
        <v>164</v>
      </c>
      <c r="E305" s="223" t="s">
        <v>1</v>
      </c>
      <c r="F305" s="224" t="s">
        <v>556</v>
      </c>
      <c r="G305" s="222"/>
      <c r="H305" s="223" t="s">
        <v>1</v>
      </c>
      <c r="I305" s="225"/>
      <c r="J305" s="222"/>
      <c r="K305" s="222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164</v>
      </c>
      <c r="AU305" s="230" t="s">
        <v>85</v>
      </c>
      <c r="AV305" s="14" t="s">
        <v>83</v>
      </c>
      <c r="AW305" s="14" t="s">
        <v>31</v>
      </c>
      <c r="AX305" s="14" t="s">
        <v>75</v>
      </c>
      <c r="AY305" s="230" t="s">
        <v>154</v>
      </c>
    </row>
    <row r="306" spans="1:65" s="13" customFormat="1" ht="11.25">
      <c r="B306" s="210"/>
      <c r="C306" s="211"/>
      <c r="D306" s="205" t="s">
        <v>164</v>
      </c>
      <c r="E306" s="212" t="s">
        <v>1</v>
      </c>
      <c r="F306" s="213" t="s">
        <v>85</v>
      </c>
      <c r="G306" s="211"/>
      <c r="H306" s="214">
        <v>2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164</v>
      </c>
      <c r="AU306" s="220" t="s">
        <v>85</v>
      </c>
      <c r="AV306" s="13" t="s">
        <v>85</v>
      </c>
      <c r="AW306" s="13" t="s">
        <v>31</v>
      </c>
      <c r="AX306" s="13" t="s">
        <v>75</v>
      </c>
      <c r="AY306" s="220" t="s">
        <v>154</v>
      </c>
    </row>
    <row r="307" spans="1:65" s="15" customFormat="1" ht="11.25">
      <c r="B307" s="231"/>
      <c r="C307" s="232"/>
      <c r="D307" s="205" t="s">
        <v>164</v>
      </c>
      <c r="E307" s="233" t="s">
        <v>1</v>
      </c>
      <c r="F307" s="234" t="s">
        <v>171</v>
      </c>
      <c r="G307" s="232"/>
      <c r="H307" s="235">
        <v>2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AT307" s="241" t="s">
        <v>164</v>
      </c>
      <c r="AU307" s="241" t="s">
        <v>85</v>
      </c>
      <c r="AV307" s="15" t="s">
        <v>162</v>
      </c>
      <c r="AW307" s="15" t="s">
        <v>31</v>
      </c>
      <c r="AX307" s="15" t="s">
        <v>83</v>
      </c>
      <c r="AY307" s="241" t="s">
        <v>154</v>
      </c>
    </row>
    <row r="308" spans="1:65" s="2" customFormat="1" ht="16.5" customHeight="1">
      <c r="A308" s="34"/>
      <c r="B308" s="35"/>
      <c r="C308" s="191" t="s">
        <v>374</v>
      </c>
      <c r="D308" s="191" t="s">
        <v>156</v>
      </c>
      <c r="E308" s="192" t="s">
        <v>577</v>
      </c>
      <c r="F308" s="193" t="s">
        <v>578</v>
      </c>
      <c r="G308" s="194" t="s">
        <v>159</v>
      </c>
      <c r="H308" s="195">
        <v>1</v>
      </c>
      <c r="I308" s="196"/>
      <c r="J308" s="197">
        <f>ROUND(I308*H308,2)</f>
        <v>0</v>
      </c>
      <c r="K308" s="193" t="s">
        <v>160</v>
      </c>
      <c r="L308" s="198"/>
      <c r="M308" s="199" t="s">
        <v>1</v>
      </c>
      <c r="N308" s="200" t="s">
        <v>40</v>
      </c>
      <c r="O308" s="71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3" t="s">
        <v>161</v>
      </c>
      <c r="AT308" s="203" t="s">
        <v>156</v>
      </c>
      <c r="AU308" s="203" t="s">
        <v>85</v>
      </c>
      <c r="AY308" s="17" t="s">
        <v>154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7" t="s">
        <v>83</v>
      </c>
      <c r="BK308" s="204">
        <f>ROUND(I308*H308,2)</f>
        <v>0</v>
      </c>
      <c r="BL308" s="17" t="s">
        <v>162</v>
      </c>
      <c r="BM308" s="203" t="s">
        <v>377</v>
      </c>
    </row>
    <row r="309" spans="1:65" s="2" customFormat="1" ht="11.25">
      <c r="A309" s="34"/>
      <c r="B309" s="35"/>
      <c r="C309" s="36"/>
      <c r="D309" s="205" t="s">
        <v>163</v>
      </c>
      <c r="E309" s="36"/>
      <c r="F309" s="206" t="s">
        <v>578</v>
      </c>
      <c r="G309" s="36"/>
      <c r="H309" s="36"/>
      <c r="I309" s="207"/>
      <c r="J309" s="36"/>
      <c r="K309" s="36"/>
      <c r="L309" s="39"/>
      <c r="M309" s="208"/>
      <c r="N309" s="209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163</v>
      </c>
      <c r="AU309" s="17" t="s">
        <v>85</v>
      </c>
    </row>
    <row r="310" spans="1:65" s="14" customFormat="1" ht="11.25">
      <c r="B310" s="221"/>
      <c r="C310" s="222"/>
      <c r="D310" s="205" t="s">
        <v>164</v>
      </c>
      <c r="E310" s="223" t="s">
        <v>1</v>
      </c>
      <c r="F310" s="224" t="s">
        <v>556</v>
      </c>
      <c r="G310" s="222"/>
      <c r="H310" s="223" t="s">
        <v>1</v>
      </c>
      <c r="I310" s="225"/>
      <c r="J310" s="222"/>
      <c r="K310" s="222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164</v>
      </c>
      <c r="AU310" s="230" t="s">
        <v>85</v>
      </c>
      <c r="AV310" s="14" t="s">
        <v>83</v>
      </c>
      <c r="AW310" s="14" t="s">
        <v>31</v>
      </c>
      <c r="AX310" s="14" t="s">
        <v>75</v>
      </c>
      <c r="AY310" s="230" t="s">
        <v>154</v>
      </c>
    </row>
    <row r="311" spans="1:65" s="13" customFormat="1" ht="11.25">
      <c r="B311" s="210"/>
      <c r="C311" s="211"/>
      <c r="D311" s="205" t="s">
        <v>164</v>
      </c>
      <c r="E311" s="212" t="s">
        <v>1</v>
      </c>
      <c r="F311" s="213" t="s">
        <v>83</v>
      </c>
      <c r="G311" s="211"/>
      <c r="H311" s="214">
        <v>1</v>
      </c>
      <c r="I311" s="215"/>
      <c r="J311" s="211"/>
      <c r="K311" s="211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164</v>
      </c>
      <c r="AU311" s="220" t="s">
        <v>85</v>
      </c>
      <c r="AV311" s="13" t="s">
        <v>85</v>
      </c>
      <c r="AW311" s="13" t="s">
        <v>31</v>
      </c>
      <c r="AX311" s="13" t="s">
        <v>75</v>
      </c>
      <c r="AY311" s="220" t="s">
        <v>154</v>
      </c>
    </row>
    <row r="312" spans="1:65" s="15" customFormat="1" ht="11.25">
      <c r="B312" s="231"/>
      <c r="C312" s="232"/>
      <c r="D312" s="205" t="s">
        <v>164</v>
      </c>
      <c r="E312" s="233" t="s">
        <v>1</v>
      </c>
      <c r="F312" s="234" t="s">
        <v>171</v>
      </c>
      <c r="G312" s="232"/>
      <c r="H312" s="235">
        <v>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164</v>
      </c>
      <c r="AU312" s="241" t="s">
        <v>85</v>
      </c>
      <c r="AV312" s="15" t="s">
        <v>162</v>
      </c>
      <c r="AW312" s="15" t="s">
        <v>31</v>
      </c>
      <c r="AX312" s="15" t="s">
        <v>83</v>
      </c>
      <c r="AY312" s="241" t="s">
        <v>154</v>
      </c>
    </row>
    <row r="313" spans="1:65" s="2" customFormat="1" ht="16.5" customHeight="1">
      <c r="A313" s="34"/>
      <c r="B313" s="35"/>
      <c r="C313" s="191" t="s">
        <v>279</v>
      </c>
      <c r="D313" s="191" t="s">
        <v>156</v>
      </c>
      <c r="E313" s="192" t="s">
        <v>579</v>
      </c>
      <c r="F313" s="193" t="s">
        <v>580</v>
      </c>
      <c r="G313" s="194" t="s">
        <v>159</v>
      </c>
      <c r="H313" s="195">
        <v>1</v>
      </c>
      <c r="I313" s="196"/>
      <c r="J313" s="197">
        <f>ROUND(I313*H313,2)</f>
        <v>0</v>
      </c>
      <c r="K313" s="193" t="s">
        <v>160</v>
      </c>
      <c r="L313" s="198"/>
      <c r="M313" s="199" t="s">
        <v>1</v>
      </c>
      <c r="N313" s="200" t="s">
        <v>40</v>
      </c>
      <c r="O313" s="71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3" t="s">
        <v>161</v>
      </c>
      <c r="AT313" s="203" t="s">
        <v>156</v>
      </c>
      <c r="AU313" s="203" t="s">
        <v>85</v>
      </c>
      <c r="AY313" s="17" t="s">
        <v>154</v>
      </c>
      <c r="BE313" s="204">
        <f>IF(N313="základní",J313,0)</f>
        <v>0</v>
      </c>
      <c r="BF313" s="204">
        <f>IF(N313="snížená",J313,0)</f>
        <v>0</v>
      </c>
      <c r="BG313" s="204">
        <f>IF(N313="zákl. přenesená",J313,0)</f>
        <v>0</v>
      </c>
      <c r="BH313" s="204">
        <f>IF(N313="sníž. přenesená",J313,0)</f>
        <v>0</v>
      </c>
      <c r="BI313" s="204">
        <f>IF(N313="nulová",J313,0)</f>
        <v>0</v>
      </c>
      <c r="BJ313" s="17" t="s">
        <v>83</v>
      </c>
      <c r="BK313" s="204">
        <f>ROUND(I313*H313,2)</f>
        <v>0</v>
      </c>
      <c r="BL313" s="17" t="s">
        <v>162</v>
      </c>
      <c r="BM313" s="203" t="s">
        <v>382</v>
      </c>
    </row>
    <row r="314" spans="1:65" s="2" customFormat="1" ht="11.25">
      <c r="A314" s="34"/>
      <c r="B314" s="35"/>
      <c r="C314" s="36"/>
      <c r="D314" s="205" t="s">
        <v>163</v>
      </c>
      <c r="E314" s="36"/>
      <c r="F314" s="206" t="s">
        <v>580</v>
      </c>
      <c r="G314" s="36"/>
      <c r="H314" s="36"/>
      <c r="I314" s="207"/>
      <c r="J314" s="36"/>
      <c r="K314" s="36"/>
      <c r="L314" s="39"/>
      <c r="M314" s="208"/>
      <c r="N314" s="209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163</v>
      </c>
      <c r="AU314" s="17" t="s">
        <v>85</v>
      </c>
    </row>
    <row r="315" spans="1:65" s="14" customFormat="1" ht="11.25">
      <c r="B315" s="221"/>
      <c r="C315" s="222"/>
      <c r="D315" s="205" t="s">
        <v>164</v>
      </c>
      <c r="E315" s="223" t="s">
        <v>1</v>
      </c>
      <c r="F315" s="224" t="s">
        <v>556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164</v>
      </c>
      <c r="AU315" s="230" t="s">
        <v>85</v>
      </c>
      <c r="AV315" s="14" t="s">
        <v>83</v>
      </c>
      <c r="AW315" s="14" t="s">
        <v>31</v>
      </c>
      <c r="AX315" s="14" t="s">
        <v>75</v>
      </c>
      <c r="AY315" s="230" t="s">
        <v>154</v>
      </c>
    </row>
    <row r="316" spans="1:65" s="13" customFormat="1" ht="11.25">
      <c r="B316" s="210"/>
      <c r="C316" s="211"/>
      <c r="D316" s="205" t="s">
        <v>164</v>
      </c>
      <c r="E316" s="212" t="s">
        <v>1</v>
      </c>
      <c r="F316" s="213" t="s">
        <v>83</v>
      </c>
      <c r="G316" s="211"/>
      <c r="H316" s="214">
        <v>1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164</v>
      </c>
      <c r="AU316" s="220" t="s">
        <v>85</v>
      </c>
      <c r="AV316" s="13" t="s">
        <v>85</v>
      </c>
      <c r="AW316" s="13" t="s">
        <v>31</v>
      </c>
      <c r="AX316" s="13" t="s">
        <v>75</v>
      </c>
      <c r="AY316" s="220" t="s">
        <v>154</v>
      </c>
    </row>
    <row r="317" spans="1:65" s="15" customFormat="1" ht="11.25">
      <c r="B317" s="231"/>
      <c r="C317" s="232"/>
      <c r="D317" s="205" t="s">
        <v>164</v>
      </c>
      <c r="E317" s="233" t="s">
        <v>1</v>
      </c>
      <c r="F317" s="234" t="s">
        <v>171</v>
      </c>
      <c r="G317" s="232"/>
      <c r="H317" s="235">
        <v>1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164</v>
      </c>
      <c r="AU317" s="241" t="s">
        <v>85</v>
      </c>
      <c r="AV317" s="15" t="s">
        <v>162</v>
      </c>
      <c r="AW317" s="15" t="s">
        <v>31</v>
      </c>
      <c r="AX317" s="15" t="s">
        <v>83</v>
      </c>
      <c r="AY317" s="241" t="s">
        <v>154</v>
      </c>
    </row>
    <row r="318" spans="1:65" s="2" customFormat="1" ht="16.5" customHeight="1">
      <c r="A318" s="34"/>
      <c r="B318" s="35"/>
      <c r="C318" s="191" t="s">
        <v>388</v>
      </c>
      <c r="D318" s="191" t="s">
        <v>156</v>
      </c>
      <c r="E318" s="192" t="s">
        <v>581</v>
      </c>
      <c r="F318" s="193" t="s">
        <v>582</v>
      </c>
      <c r="G318" s="194" t="s">
        <v>159</v>
      </c>
      <c r="H318" s="195">
        <v>1</v>
      </c>
      <c r="I318" s="196"/>
      <c r="J318" s="197">
        <f>ROUND(I318*H318,2)</f>
        <v>0</v>
      </c>
      <c r="K318" s="193" t="s">
        <v>160</v>
      </c>
      <c r="L318" s="198"/>
      <c r="M318" s="199" t="s">
        <v>1</v>
      </c>
      <c r="N318" s="200" t="s">
        <v>40</v>
      </c>
      <c r="O318" s="71"/>
      <c r="P318" s="201">
        <f>O318*H318</f>
        <v>0</v>
      </c>
      <c r="Q318" s="201">
        <v>0</v>
      </c>
      <c r="R318" s="201">
        <f>Q318*H318</f>
        <v>0</v>
      </c>
      <c r="S318" s="201">
        <v>0</v>
      </c>
      <c r="T318" s="202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3" t="s">
        <v>161</v>
      </c>
      <c r="AT318" s="203" t="s">
        <v>156</v>
      </c>
      <c r="AU318" s="203" t="s">
        <v>85</v>
      </c>
      <c r="AY318" s="17" t="s">
        <v>154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17" t="s">
        <v>83</v>
      </c>
      <c r="BK318" s="204">
        <f>ROUND(I318*H318,2)</f>
        <v>0</v>
      </c>
      <c r="BL318" s="17" t="s">
        <v>162</v>
      </c>
      <c r="BM318" s="203" t="s">
        <v>391</v>
      </c>
    </row>
    <row r="319" spans="1:65" s="2" customFormat="1" ht="11.25">
      <c r="A319" s="34"/>
      <c r="B319" s="35"/>
      <c r="C319" s="36"/>
      <c r="D319" s="205" t="s">
        <v>163</v>
      </c>
      <c r="E319" s="36"/>
      <c r="F319" s="206" t="s">
        <v>582</v>
      </c>
      <c r="G319" s="36"/>
      <c r="H319" s="36"/>
      <c r="I319" s="207"/>
      <c r="J319" s="36"/>
      <c r="K319" s="36"/>
      <c r="L319" s="39"/>
      <c r="M319" s="208"/>
      <c r="N319" s="209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163</v>
      </c>
      <c r="AU319" s="17" t="s">
        <v>85</v>
      </c>
    </row>
    <row r="320" spans="1:65" s="14" customFormat="1" ht="11.25">
      <c r="B320" s="221"/>
      <c r="C320" s="222"/>
      <c r="D320" s="205" t="s">
        <v>164</v>
      </c>
      <c r="E320" s="223" t="s">
        <v>1</v>
      </c>
      <c r="F320" s="224" t="s">
        <v>556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164</v>
      </c>
      <c r="AU320" s="230" t="s">
        <v>85</v>
      </c>
      <c r="AV320" s="14" t="s">
        <v>83</v>
      </c>
      <c r="AW320" s="14" t="s">
        <v>31</v>
      </c>
      <c r="AX320" s="14" t="s">
        <v>75</v>
      </c>
      <c r="AY320" s="230" t="s">
        <v>154</v>
      </c>
    </row>
    <row r="321" spans="1:65" s="13" customFormat="1" ht="11.25">
      <c r="B321" s="210"/>
      <c r="C321" s="211"/>
      <c r="D321" s="205" t="s">
        <v>164</v>
      </c>
      <c r="E321" s="212" t="s">
        <v>1</v>
      </c>
      <c r="F321" s="213" t="s">
        <v>83</v>
      </c>
      <c r="G321" s="211"/>
      <c r="H321" s="214">
        <v>1</v>
      </c>
      <c r="I321" s="215"/>
      <c r="J321" s="211"/>
      <c r="K321" s="211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164</v>
      </c>
      <c r="AU321" s="220" t="s">
        <v>85</v>
      </c>
      <c r="AV321" s="13" t="s">
        <v>85</v>
      </c>
      <c r="AW321" s="13" t="s">
        <v>31</v>
      </c>
      <c r="AX321" s="13" t="s">
        <v>75</v>
      </c>
      <c r="AY321" s="220" t="s">
        <v>154</v>
      </c>
    </row>
    <row r="322" spans="1:65" s="15" customFormat="1" ht="11.25">
      <c r="B322" s="231"/>
      <c r="C322" s="232"/>
      <c r="D322" s="205" t="s">
        <v>164</v>
      </c>
      <c r="E322" s="233" t="s">
        <v>1</v>
      </c>
      <c r="F322" s="234" t="s">
        <v>171</v>
      </c>
      <c r="G322" s="232"/>
      <c r="H322" s="235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164</v>
      </c>
      <c r="AU322" s="241" t="s">
        <v>85</v>
      </c>
      <c r="AV322" s="15" t="s">
        <v>162</v>
      </c>
      <c r="AW322" s="15" t="s">
        <v>31</v>
      </c>
      <c r="AX322" s="15" t="s">
        <v>83</v>
      </c>
      <c r="AY322" s="241" t="s">
        <v>154</v>
      </c>
    </row>
    <row r="323" spans="1:65" s="2" customFormat="1" ht="16.5" customHeight="1">
      <c r="A323" s="34"/>
      <c r="B323" s="35"/>
      <c r="C323" s="191" t="s">
        <v>284</v>
      </c>
      <c r="D323" s="191" t="s">
        <v>156</v>
      </c>
      <c r="E323" s="192" t="s">
        <v>583</v>
      </c>
      <c r="F323" s="193" t="s">
        <v>584</v>
      </c>
      <c r="G323" s="194" t="s">
        <v>159</v>
      </c>
      <c r="H323" s="195">
        <v>1</v>
      </c>
      <c r="I323" s="196"/>
      <c r="J323" s="197">
        <f>ROUND(I323*H323,2)</f>
        <v>0</v>
      </c>
      <c r="K323" s="193" t="s">
        <v>160</v>
      </c>
      <c r="L323" s="198"/>
      <c r="M323" s="199" t="s">
        <v>1</v>
      </c>
      <c r="N323" s="200" t="s">
        <v>40</v>
      </c>
      <c r="O323" s="71"/>
      <c r="P323" s="201">
        <f>O323*H323</f>
        <v>0</v>
      </c>
      <c r="Q323" s="201">
        <v>0</v>
      </c>
      <c r="R323" s="201">
        <f>Q323*H323</f>
        <v>0</v>
      </c>
      <c r="S323" s="201">
        <v>0</v>
      </c>
      <c r="T323" s="202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3" t="s">
        <v>161</v>
      </c>
      <c r="AT323" s="203" t="s">
        <v>156</v>
      </c>
      <c r="AU323" s="203" t="s">
        <v>85</v>
      </c>
      <c r="AY323" s="17" t="s">
        <v>154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17" t="s">
        <v>83</v>
      </c>
      <c r="BK323" s="204">
        <f>ROUND(I323*H323,2)</f>
        <v>0</v>
      </c>
      <c r="BL323" s="17" t="s">
        <v>162</v>
      </c>
      <c r="BM323" s="203" t="s">
        <v>399</v>
      </c>
    </row>
    <row r="324" spans="1:65" s="2" customFormat="1" ht="11.25">
      <c r="A324" s="34"/>
      <c r="B324" s="35"/>
      <c r="C324" s="36"/>
      <c r="D324" s="205" t="s">
        <v>163</v>
      </c>
      <c r="E324" s="36"/>
      <c r="F324" s="206" t="s">
        <v>584</v>
      </c>
      <c r="G324" s="36"/>
      <c r="H324" s="36"/>
      <c r="I324" s="207"/>
      <c r="J324" s="36"/>
      <c r="K324" s="36"/>
      <c r="L324" s="39"/>
      <c r="M324" s="208"/>
      <c r="N324" s="209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163</v>
      </c>
      <c r="AU324" s="17" t="s">
        <v>85</v>
      </c>
    </row>
    <row r="325" spans="1:65" s="14" customFormat="1" ht="11.25">
      <c r="B325" s="221"/>
      <c r="C325" s="222"/>
      <c r="D325" s="205" t="s">
        <v>164</v>
      </c>
      <c r="E325" s="223" t="s">
        <v>1</v>
      </c>
      <c r="F325" s="224" t="s">
        <v>556</v>
      </c>
      <c r="G325" s="222"/>
      <c r="H325" s="223" t="s">
        <v>1</v>
      </c>
      <c r="I325" s="225"/>
      <c r="J325" s="222"/>
      <c r="K325" s="222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164</v>
      </c>
      <c r="AU325" s="230" t="s">
        <v>85</v>
      </c>
      <c r="AV325" s="14" t="s">
        <v>83</v>
      </c>
      <c r="AW325" s="14" t="s">
        <v>31</v>
      </c>
      <c r="AX325" s="14" t="s">
        <v>75</v>
      </c>
      <c r="AY325" s="230" t="s">
        <v>154</v>
      </c>
    </row>
    <row r="326" spans="1:65" s="13" customFormat="1" ht="11.25">
      <c r="B326" s="210"/>
      <c r="C326" s="211"/>
      <c r="D326" s="205" t="s">
        <v>164</v>
      </c>
      <c r="E326" s="212" t="s">
        <v>1</v>
      </c>
      <c r="F326" s="213" t="s">
        <v>83</v>
      </c>
      <c r="G326" s="211"/>
      <c r="H326" s="214">
        <v>1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164</v>
      </c>
      <c r="AU326" s="220" t="s">
        <v>85</v>
      </c>
      <c r="AV326" s="13" t="s">
        <v>85</v>
      </c>
      <c r="AW326" s="13" t="s">
        <v>31</v>
      </c>
      <c r="AX326" s="13" t="s">
        <v>75</v>
      </c>
      <c r="AY326" s="220" t="s">
        <v>154</v>
      </c>
    </row>
    <row r="327" spans="1:65" s="15" customFormat="1" ht="11.25">
      <c r="B327" s="231"/>
      <c r="C327" s="232"/>
      <c r="D327" s="205" t="s">
        <v>164</v>
      </c>
      <c r="E327" s="233" t="s">
        <v>1</v>
      </c>
      <c r="F327" s="234" t="s">
        <v>171</v>
      </c>
      <c r="G327" s="232"/>
      <c r="H327" s="235">
        <v>1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164</v>
      </c>
      <c r="AU327" s="241" t="s">
        <v>85</v>
      </c>
      <c r="AV327" s="15" t="s">
        <v>162</v>
      </c>
      <c r="AW327" s="15" t="s">
        <v>31</v>
      </c>
      <c r="AX327" s="15" t="s">
        <v>83</v>
      </c>
      <c r="AY327" s="241" t="s">
        <v>154</v>
      </c>
    </row>
    <row r="328" spans="1:65" s="2" customFormat="1" ht="16.5" customHeight="1">
      <c r="A328" s="34"/>
      <c r="B328" s="35"/>
      <c r="C328" s="191" t="s">
        <v>406</v>
      </c>
      <c r="D328" s="191" t="s">
        <v>156</v>
      </c>
      <c r="E328" s="192" t="s">
        <v>585</v>
      </c>
      <c r="F328" s="193" t="s">
        <v>586</v>
      </c>
      <c r="G328" s="194" t="s">
        <v>159</v>
      </c>
      <c r="H328" s="195">
        <v>1</v>
      </c>
      <c r="I328" s="196"/>
      <c r="J328" s="197">
        <f>ROUND(I328*H328,2)</f>
        <v>0</v>
      </c>
      <c r="K328" s="193" t="s">
        <v>160</v>
      </c>
      <c r="L328" s="198"/>
      <c r="M328" s="199" t="s">
        <v>1</v>
      </c>
      <c r="N328" s="200" t="s">
        <v>40</v>
      </c>
      <c r="O328" s="71"/>
      <c r="P328" s="201">
        <f>O328*H328</f>
        <v>0</v>
      </c>
      <c r="Q328" s="201">
        <v>0</v>
      </c>
      <c r="R328" s="201">
        <f>Q328*H328</f>
        <v>0</v>
      </c>
      <c r="S328" s="201">
        <v>0</v>
      </c>
      <c r="T328" s="202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3" t="s">
        <v>161</v>
      </c>
      <c r="AT328" s="203" t="s">
        <v>156</v>
      </c>
      <c r="AU328" s="203" t="s">
        <v>85</v>
      </c>
      <c r="AY328" s="17" t="s">
        <v>154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7" t="s">
        <v>83</v>
      </c>
      <c r="BK328" s="204">
        <f>ROUND(I328*H328,2)</f>
        <v>0</v>
      </c>
      <c r="BL328" s="17" t="s">
        <v>162</v>
      </c>
      <c r="BM328" s="203" t="s">
        <v>410</v>
      </c>
    </row>
    <row r="329" spans="1:65" s="2" customFormat="1" ht="11.25">
      <c r="A329" s="34"/>
      <c r="B329" s="35"/>
      <c r="C329" s="36"/>
      <c r="D329" s="205" t="s">
        <v>163</v>
      </c>
      <c r="E329" s="36"/>
      <c r="F329" s="206" t="s">
        <v>586</v>
      </c>
      <c r="G329" s="36"/>
      <c r="H329" s="36"/>
      <c r="I329" s="207"/>
      <c r="J329" s="36"/>
      <c r="K329" s="36"/>
      <c r="L329" s="39"/>
      <c r="M329" s="208"/>
      <c r="N329" s="209"/>
      <c r="O329" s="71"/>
      <c r="P329" s="71"/>
      <c r="Q329" s="71"/>
      <c r="R329" s="71"/>
      <c r="S329" s="71"/>
      <c r="T329" s="72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163</v>
      </c>
      <c r="AU329" s="17" t="s">
        <v>85</v>
      </c>
    </row>
    <row r="330" spans="1:65" s="14" customFormat="1" ht="11.25">
      <c r="B330" s="221"/>
      <c r="C330" s="222"/>
      <c r="D330" s="205" t="s">
        <v>164</v>
      </c>
      <c r="E330" s="223" t="s">
        <v>1</v>
      </c>
      <c r="F330" s="224" t="s">
        <v>556</v>
      </c>
      <c r="G330" s="222"/>
      <c r="H330" s="223" t="s">
        <v>1</v>
      </c>
      <c r="I330" s="225"/>
      <c r="J330" s="222"/>
      <c r="K330" s="222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164</v>
      </c>
      <c r="AU330" s="230" t="s">
        <v>85</v>
      </c>
      <c r="AV330" s="14" t="s">
        <v>83</v>
      </c>
      <c r="AW330" s="14" t="s">
        <v>31</v>
      </c>
      <c r="AX330" s="14" t="s">
        <v>75</v>
      </c>
      <c r="AY330" s="230" t="s">
        <v>154</v>
      </c>
    </row>
    <row r="331" spans="1:65" s="13" customFormat="1" ht="11.25">
      <c r="B331" s="210"/>
      <c r="C331" s="211"/>
      <c r="D331" s="205" t="s">
        <v>164</v>
      </c>
      <c r="E331" s="212" t="s">
        <v>1</v>
      </c>
      <c r="F331" s="213" t="s">
        <v>83</v>
      </c>
      <c r="G331" s="211"/>
      <c r="H331" s="214">
        <v>1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164</v>
      </c>
      <c r="AU331" s="220" t="s">
        <v>85</v>
      </c>
      <c r="AV331" s="13" t="s">
        <v>85</v>
      </c>
      <c r="AW331" s="13" t="s">
        <v>31</v>
      </c>
      <c r="AX331" s="13" t="s">
        <v>75</v>
      </c>
      <c r="AY331" s="220" t="s">
        <v>154</v>
      </c>
    </row>
    <row r="332" spans="1:65" s="15" customFormat="1" ht="11.25">
      <c r="B332" s="231"/>
      <c r="C332" s="232"/>
      <c r="D332" s="205" t="s">
        <v>164</v>
      </c>
      <c r="E332" s="233" t="s">
        <v>1</v>
      </c>
      <c r="F332" s="234" t="s">
        <v>171</v>
      </c>
      <c r="G332" s="232"/>
      <c r="H332" s="235">
        <v>1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AT332" s="241" t="s">
        <v>164</v>
      </c>
      <c r="AU332" s="241" t="s">
        <v>85</v>
      </c>
      <c r="AV332" s="15" t="s">
        <v>162</v>
      </c>
      <c r="AW332" s="15" t="s">
        <v>31</v>
      </c>
      <c r="AX332" s="15" t="s">
        <v>83</v>
      </c>
      <c r="AY332" s="241" t="s">
        <v>154</v>
      </c>
    </row>
    <row r="333" spans="1:65" s="2" customFormat="1" ht="16.5" customHeight="1">
      <c r="A333" s="34"/>
      <c r="B333" s="35"/>
      <c r="C333" s="191" t="s">
        <v>293</v>
      </c>
      <c r="D333" s="191" t="s">
        <v>156</v>
      </c>
      <c r="E333" s="192" t="s">
        <v>587</v>
      </c>
      <c r="F333" s="193" t="s">
        <v>588</v>
      </c>
      <c r="G333" s="194" t="s">
        <v>159</v>
      </c>
      <c r="H333" s="195">
        <v>1</v>
      </c>
      <c r="I333" s="196"/>
      <c r="J333" s="197">
        <f>ROUND(I333*H333,2)</f>
        <v>0</v>
      </c>
      <c r="K333" s="193" t="s">
        <v>160</v>
      </c>
      <c r="L333" s="198"/>
      <c r="M333" s="199" t="s">
        <v>1</v>
      </c>
      <c r="N333" s="200" t="s">
        <v>40</v>
      </c>
      <c r="O333" s="71"/>
      <c r="P333" s="201">
        <f>O333*H333</f>
        <v>0</v>
      </c>
      <c r="Q333" s="201">
        <v>0</v>
      </c>
      <c r="R333" s="201">
        <f>Q333*H333</f>
        <v>0</v>
      </c>
      <c r="S333" s="201">
        <v>0</v>
      </c>
      <c r="T333" s="202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3" t="s">
        <v>161</v>
      </c>
      <c r="AT333" s="203" t="s">
        <v>156</v>
      </c>
      <c r="AU333" s="203" t="s">
        <v>85</v>
      </c>
      <c r="AY333" s="17" t="s">
        <v>154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7" t="s">
        <v>83</v>
      </c>
      <c r="BK333" s="204">
        <f>ROUND(I333*H333,2)</f>
        <v>0</v>
      </c>
      <c r="BL333" s="17" t="s">
        <v>162</v>
      </c>
      <c r="BM333" s="203" t="s">
        <v>415</v>
      </c>
    </row>
    <row r="334" spans="1:65" s="2" customFormat="1" ht="11.25">
      <c r="A334" s="34"/>
      <c r="B334" s="35"/>
      <c r="C334" s="36"/>
      <c r="D334" s="205" t="s">
        <v>163</v>
      </c>
      <c r="E334" s="36"/>
      <c r="F334" s="206" t="s">
        <v>588</v>
      </c>
      <c r="G334" s="36"/>
      <c r="H334" s="36"/>
      <c r="I334" s="207"/>
      <c r="J334" s="36"/>
      <c r="K334" s="36"/>
      <c r="L334" s="39"/>
      <c r="M334" s="208"/>
      <c r="N334" s="209"/>
      <c r="O334" s="71"/>
      <c r="P334" s="71"/>
      <c r="Q334" s="71"/>
      <c r="R334" s="71"/>
      <c r="S334" s="71"/>
      <c r="T334" s="72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163</v>
      </c>
      <c r="AU334" s="17" t="s">
        <v>85</v>
      </c>
    </row>
    <row r="335" spans="1:65" s="14" customFormat="1" ht="11.25">
      <c r="B335" s="221"/>
      <c r="C335" s="222"/>
      <c r="D335" s="205" t="s">
        <v>164</v>
      </c>
      <c r="E335" s="223" t="s">
        <v>1</v>
      </c>
      <c r="F335" s="224" t="s">
        <v>556</v>
      </c>
      <c r="G335" s="222"/>
      <c r="H335" s="223" t="s">
        <v>1</v>
      </c>
      <c r="I335" s="225"/>
      <c r="J335" s="222"/>
      <c r="K335" s="222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164</v>
      </c>
      <c r="AU335" s="230" t="s">
        <v>85</v>
      </c>
      <c r="AV335" s="14" t="s">
        <v>83</v>
      </c>
      <c r="AW335" s="14" t="s">
        <v>31</v>
      </c>
      <c r="AX335" s="14" t="s">
        <v>75</v>
      </c>
      <c r="AY335" s="230" t="s">
        <v>154</v>
      </c>
    </row>
    <row r="336" spans="1:65" s="13" customFormat="1" ht="11.25">
      <c r="B336" s="210"/>
      <c r="C336" s="211"/>
      <c r="D336" s="205" t="s">
        <v>164</v>
      </c>
      <c r="E336" s="212" t="s">
        <v>1</v>
      </c>
      <c r="F336" s="213" t="s">
        <v>83</v>
      </c>
      <c r="G336" s="211"/>
      <c r="H336" s="214">
        <v>1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164</v>
      </c>
      <c r="AU336" s="220" t="s">
        <v>85</v>
      </c>
      <c r="AV336" s="13" t="s">
        <v>85</v>
      </c>
      <c r="AW336" s="13" t="s">
        <v>31</v>
      </c>
      <c r="AX336" s="13" t="s">
        <v>75</v>
      </c>
      <c r="AY336" s="220" t="s">
        <v>154</v>
      </c>
    </row>
    <row r="337" spans="1:65" s="15" customFormat="1" ht="11.25">
      <c r="B337" s="231"/>
      <c r="C337" s="232"/>
      <c r="D337" s="205" t="s">
        <v>164</v>
      </c>
      <c r="E337" s="233" t="s">
        <v>1</v>
      </c>
      <c r="F337" s="234" t="s">
        <v>171</v>
      </c>
      <c r="G337" s="232"/>
      <c r="H337" s="235">
        <v>1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164</v>
      </c>
      <c r="AU337" s="241" t="s">
        <v>85</v>
      </c>
      <c r="AV337" s="15" t="s">
        <v>162</v>
      </c>
      <c r="AW337" s="15" t="s">
        <v>31</v>
      </c>
      <c r="AX337" s="15" t="s">
        <v>83</v>
      </c>
      <c r="AY337" s="241" t="s">
        <v>154</v>
      </c>
    </row>
    <row r="338" spans="1:65" s="2" customFormat="1" ht="16.5" customHeight="1">
      <c r="A338" s="34"/>
      <c r="B338" s="35"/>
      <c r="C338" s="191" t="s">
        <v>421</v>
      </c>
      <c r="D338" s="191" t="s">
        <v>156</v>
      </c>
      <c r="E338" s="192" t="s">
        <v>589</v>
      </c>
      <c r="F338" s="193" t="s">
        <v>590</v>
      </c>
      <c r="G338" s="194" t="s">
        <v>159</v>
      </c>
      <c r="H338" s="195">
        <v>1</v>
      </c>
      <c r="I338" s="196"/>
      <c r="J338" s="197">
        <f>ROUND(I338*H338,2)</f>
        <v>0</v>
      </c>
      <c r="K338" s="193" t="s">
        <v>160</v>
      </c>
      <c r="L338" s="198"/>
      <c r="M338" s="199" t="s">
        <v>1</v>
      </c>
      <c r="N338" s="200" t="s">
        <v>40</v>
      </c>
      <c r="O338" s="71"/>
      <c r="P338" s="201">
        <f>O338*H338</f>
        <v>0</v>
      </c>
      <c r="Q338" s="201">
        <v>0</v>
      </c>
      <c r="R338" s="201">
        <f>Q338*H338</f>
        <v>0</v>
      </c>
      <c r="S338" s="201">
        <v>0</v>
      </c>
      <c r="T338" s="202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3" t="s">
        <v>161</v>
      </c>
      <c r="AT338" s="203" t="s">
        <v>156</v>
      </c>
      <c r="AU338" s="203" t="s">
        <v>85</v>
      </c>
      <c r="AY338" s="17" t="s">
        <v>154</v>
      </c>
      <c r="BE338" s="204">
        <f>IF(N338="základní",J338,0)</f>
        <v>0</v>
      </c>
      <c r="BF338" s="204">
        <f>IF(N338="snížená",J338,0)</f>
        <v>0</v>
      </c>
      <c r="BG338" s="204">
        <f>IF(N338="zákl. přenesená",J338,0)</f>
        <v>0</v>
      </c>
      <c r="BH338" s="204">
        <f>IF(N338="sníž. přenesená",J338,0)</f>
        <v>0</v>
      </c>
      <c r="BI338" s="204">
        <f>IF(N338="nulová",J338,0)</f>
        <v>0</v>
      </c>
      <c r="BJ338" s="17" t="s">
        <v>83</v>
      </c>
      <c r="BK338" s="204">
        <f>ROUND(I338*H338,2)</f>
        <v>0</v>
      </c>
      <c r="BL338" s="17" t="s">
        <v>162</v>
      </c>
      <c r="BM338" s="203" t="s">
        <v>424</v>
      </c>
    </row>
    <row r="339" spans="1:65" s="2" customFormat="1" ht="11.25">
      <c r="A339" s="34"/>
      <c r="B339" s="35"/>
      <c r="C339" s="36"/>
      <c r="D339" s="205" t="s">
        <v>163</v>
      </c>
      <c r="E339" s="36"/>
      <c r="F339" s="206" t="s">
        <v>590</v>
      </c>
      <c r="G339" s="36"/>
      <c r="H339" s="36"/>
      <c r="I339" s="207"/>
      <c r="J339" s="36"/>
      <c r="K339" s="36"/>
      <c r="L339" s="39"/>
      <c r="M339" s="208"/>
      <c r="N339" s="209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163</v>
      </c>
      <c r="AU339" s="17" t="s">
        <v>85</v>
      </c>
    </row>
    <row r="340" spans="1:65" s="14" customFormat="1" ht="11.25">
      <c r="B340" s="221"/>
      <c r="C340" s="222"/>
      <c r="D340" s="205" t="s">
        <v>164</v>
      </c>
      <c r="E340" s="223" t="s">
        <v>1</v>
      </c>
      <c r="F340" s="224" t="s">
        <v>556</v>
      </c>
      <c r="G340" s="222"/>
      <c r="H340" s="223" t="s">
        <v>1</v>
      </c>
      <c r="I340" s="225"/>
      <c r="J340" s="222"/>
      <c r="K340" s="222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164</v>
      </c>
      <c r="AU340" s="230" t="s">
        <v>85</v>
      </c>
      <c r="AV340" s="14" t="s">
        <v>83</v>
      </c>
      <c r="AW340" s="14" t="s">
        <v>31</v>
      </c>
      <c r="AX340" s="14" t="s">
        <v>75</v>
      </c>
      <c r="AY340" s="230" t="s">
        <v>154</v>
      </c>
    </row>
    <row r="341" spans="1:65" s="13" customFormat="1" ht="11.25">
      <c r="B341" s="210"/>
      <c r="C341" s="211"/>
      <c r="D341" s="205" t="s">
        <v>164</v>
      </c>
      <c r="E341" s="212" t="s">
        <v>1</v>
      </c>
      <c r="F341" s="213" t="s">
        <v>83</v>
      </c>
      <c r="G341" s="211"/>
      <c r="H341" s="214">
        <v>1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164</v>
      </c>
      <c r="AU341" s="220" t="s">
        <v>85</v>
      </c>
      <c r="AV341" s="13" t="s">
        <v>85</v>
      </c>
      <c r="AW341" s="13" t="s">
        <v>31</v>
      </c>
      <c r="AX341" s="13" t="s">
        <v>75</v>
      </c>
      <c r="AY341" s="220" t="s">
        <v>154</v>
      </c>
    </row>
    <row r="342" spans="1:65" s="15" customFormat="1" ht="11.25">
      <c r="B342" s="231"/>
      <c r="C342" s="232"/>
      <c r="D342" s="205" t="s">
        <v>164</v>
      </c>
      <c r="E342" s="233" t="s">
        <v>1</v>
      </c>
      <c r="F342" s="234" t="s">
        <v>171</v>
      </c>
      <c r="G342" s="232"/>
      <c r="H342" s="235">
        <v>1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164</v>
      </c>
      <c r="AU342" s="241" t="s">
        <v>85</v>
      </c>
      <c r="AV342" s="15" t="s">
        <v>162</v>
      </c>
      <c r="AW342" s="15" t="s">
        <v>31</v>
      </c>
      <c r="AX342" s="15" t="s">
        <v>83</v>
      </c>
      <c r="AY342" s="241" t="s">
        <v>154</v>
      </c>
    </row>
    <row r="343" spans="1:65" s="2" customFormat="1" ht="24.2" customHeight="1">
      <c r="A343" s="34"/>
      <c r="B343" s="35"/>
      <c r="C343" s="191" t="s">
        <v>302</v>
      </c>
      <c r="D343" s="191" t="s">
        <v>156</v>
      </c>
      <c r="E343" s="192" t="s">
        <v>591</v>
      </c>
      <c r="F343" s="193" t="s">
        <v>592</v>
      </c>
      <c r="G343" s="194" t="s">
        <v>159</v>
      </c>
      <c r="H343" s="195">
        <v>3652</v>
      </c>
      <c r="I343" s="196"/>
      <c r="J343" s="197">
        <f>ROUND(I343*H343,2)</f>
        <v>0</v>
      </c>
      <c r="K343" s="193" t="s">
        <v>160</v>
      </c>
      <c r="L343" s="198"/>
      <c r="M343" s="199" t="s">
        <v>1</v>
      </c>
      <c r="N343" s="200" t="s">
        <v>40</v>
      </c>
      <c r="O343" s="71"/>
      <c r="P343" s="201">
        <f>O343*H343</f>
        <v>0</v>
      </c>
      <c r="Q343" s="201">
        <v>0</v>
      </c>
      <c r="R343" s="201">
        <f>Q343*H343</f>
        <v>0</v>
      </c>
      <c r="S343" s="201">
        <v>0</v>
      </c>
      <c r="T343" s="202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3" t="s">
        <v>161</v>
      </c>
      <c r="AT343" s="203" t="s">
        <v>156</v>
      </c>
      <c r="AU343" s="203" t="s">
        <v>85</v>
      </c>
      <c r="AY343" s="17" t="s">
        <v>154</v>
      </c>
      <c r="BE343" s="204">
        <f>IF(N343="základní",J343,0)</f>
        <v>0</v>
      </c>
      <c r="BF343" s="204">
        <f>IF(N343="snížená",J343,0)</f>
        <v>0</v>
      </c>
      <c r="BG343" s="204">
        <f>IF(N343="zákl. přenesená",J343,0)</f>
        <v>0</v>
      </c>
      <c r="BH343" s="204">
        <f>IF(N343="sníž. přenesená",J343,0)</f>
        <v>0</v>
      </c>
      <c r="BI343" s="204">
        <f>IF(N343="nulová",J343,0)</f>
        <v>0</v>
      </c>
      <c r="BJ343" s="17" t="s">
        <v>83</v>
      </c>
      <c r="BK343" s="204">
        <f>ROUND(I343*H343,2)</f>
        <v>0</v>
      </c>
      <c r="BL343" s="17" t="s">
        <v>162</v>
      </c>
      <c r="BM343" s="203" t="s">
        <v>354</v>
      </c>
    </row>
    <row r="344" spans="1:65" s="2" customFormat="1" ht="19.5">
      <c r="A344" s="34"/>
      <c r="B344" s="35"/>
      <c r="C344" s="36"/>
      <c r="D344" s="205" t="s">
        <v>163</v>
      </c>
      <c r="E344" s="36"/>
      <c r="F344" s="206" t="s">
        <v>592</v>
      </c>
      <c r="G344" s="36"/>
      <c r="H344" s="36"/>
      <c r="I344" s="207"/>
      <c r="J344" s="36"/>
      <c r="K344" s="36"/>
      <c r="L344" s="39"/>
      <c r="M344" s="208"/>
      <c r="N344" s="209"/>
      <c r="O344" s="71"/>
      <c r="P344" s="71"/>
      <c r="Q344" s="71"/>
      <c r="R344" s="71"/>
      <c r="S344" s="71"/>
      <c r="T344" s="72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163</v>
      </c>
      <c r="AU344" s="17" t="s">
        <v>85</v>
      </c>
    </row>
    <row r="345" spans="1:65" s="14" customFormat="1" ht="11.25">
      <c r="B345" s="221"/>
      <c r="C345" s="222"/>
      <c r="D345" s="205" t="s">
        <v>164</v>
      </c>
      <c r="E345" s="223" t="s">
        <v>1</v>
      </c>
      <c r="F345" s="224" t="s">
        <v>481</v>
      </c>
      <c r="G345" s="222"/>
      <c r="H345" s="223" t="s">
        <v>1</v>
      </c>
      <c r="I345" s="225"/>
      <c r="J345" s="222"/>
      <c r="K345" s="222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164</v>
      </c>
      <c r="AU345" s="230" t="s">
        <v>85</v>
      </c>
      <c r="AV345" s="14" t="s">
        <v>83</v>
      </c>
      <c r="AW345" s="14" t="s">
        <v>31</v>
      </c>
      <c r="AX345" s="14" t="s">
        <v>75</v>
      </c>
      <c r="AY345" s="230" t="s">
        <v>154</v>
      </c>
    </row>
    <row r="346" spans="1:65" s="13" customFormat="1" ht="11.25">
      <c r="B346" s="210"/>
      <c r="C346" s="211"/>
      <c r="D346" s="205" t="s">
        <v>164</v>
      </c>
      <c r="E346" s="212" t="s">
        <v>1</v>
      </c>
      <c r="F346" s="213" t="s">
        <v>593</v>
      </c>
      <c r="G346" s="211"/>
      <c r="H346" s="214">
        <v>32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164</v>
      </c>
      <c r="AU346" s="220" t="s">
        <v>85</v>
      </c>
      <c r="AV346" s="13" t="s">
        <v>85</v>
      </c>
      <c r="AW346" s="13" t="s">
        <v>31</v>
      </c>
      <c r="AX346" s="13" t="s">
        <v>75</v>
      </c>
      <c r="AY346" s="220" t="s">
        <v>154</v>
      </c>
    </row>
    <row r="347" spans="1:65" s="14" customFormat="1" ht="11.25">
      <c r="B347" s="221"/>
      <c r="C347" s="222"/>
      <c r="D347" s="205" t="s">
        <v>164</v>
      </c>
      <c r="E347" s="223" t="s">
        <v>1</v>
      </c>
      <c r="F347" s="224" t="s">
        <v>556</v>
      </c>
      <c r="G347" s="222"/>
      <c r="H347" s="223" t="s">
        <v>1</v>
      </c>
      <c r="I347" s="225"/>
      <c r="J347" s="222"/>
      <c r="K347" s="222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164</v>
      </c>
      <c r="AU347" s="230" t="s">
        <v>85</v>
      </c>
      <c r="AV347" s="14" t="s">
        <v>83</v>
      </c>
      <c r="AW347" s="14" t="s">
        <v>31</v>
      </c>
      <c r="AX347" s="14" t="s">
        <v>75</v>
      </c>
      <c r="AY347" s="230" t="s">
        <v>154</v>
      </c>
    </row>
    <row r="348" spans="1:65" s="13" customFormat="1" ht="11.25">
      <c r="B348" s="210"/>
      <c r="C348" s="211"/>
      <c r="D348" s="205" t="s">
        <v>164</v>
      </c>
      <c r="E348" s="212" t="s">
        <v>1</v>
      </c>
      <c r="F348" s="213" t="s">
        <v>450</v>
      </c>
      <c r="G348" s="211"/>
      <c r="H348" s="214">
        <v>80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164</v>
      </c>
      <c r="AU348" s="220" t="s">
        <v>85</v>
      </c>
      <c r="AV348" s="13" t="s">
        <v>85</v>
      </c>
      <c r="AW348" s="13" t="s">
        <v>31</v>
      </c>
      <c r="AX348" s="13" t="s">
        <v>75</v>
      </c>
      <c r="AY348" s="220" t="s">
        <v>154</v>
      </c>
    </row>
    <row r="349" spans="1:65" s="14" customFormat="1" ht="11.25">
      <c r="B349" s="221"/>
      <c r="C349" s="222"/>
      <c r="D349" s="205" t="s">
        <v>164</v>
      </c>
      <c r="E349" s="223" t="s">
        <v>1</v>
      </c>
      <c r="F349" s="224" t="s">
        <v>543</v>
      </c>
      <c r="G349" s="222"/>
      <c r="H349" s="223" t="s">
        <v>1</v>
      </c>
      <c r="I349" s="225"/>
      <c r="J349" s="222"/>
      <c r="K349" s="222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164</v>
      </c>
      <c r="AU349" s="230" t="s">
        <v>85</v>
      </c>
      <c r="AV349" s="14" t="s">
        <v>83</v>
      </c>
      <c r="AW349" s="14" t="s">
        <v>31</v>
      </c>
      <c r="AX349" s="14" t="s">
        <v>75</v>
      </c>
      <c r="AY349" s="230" t="s">
        <v>154</v>
      </c>
    </row>
    <row r="350" spans="1:65" s="13" customFormat="1" ht="11.25">
      <c r="B350" s="210"/>
      <c r="C350" s="211"/>
      <c r="D350" s="205" t="s">
        <v>164</v>
      </c>
      <c r="E350" s="212" t="s">
        <v>1</v>
      </c>
      <c r="F350" s="213" t="s">
        <v>594</v>
      </c>
      <c r="G350" s="211"/>
      <c r="H350" s="214">
        <v>1481.76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164</v>
      </c>
      <c r="AU350" s="220" t="s">
        <v>85</v>
      </c>
      <c r="AV350" s="13" t="s">
        <v>85</v>
      </c>
      <c r="AW350" s="13" t="s">
        <v>31</v>
      </c>
      <c r="AX350" s="13" t="s">
        <v>75</v>
      </c>
      <c r="AY350" s="220" t="s">
        <v>154</v>
      </c>
    </row>
    <row r="351" spans="1:65" s="13" customFormat="1" ht="11.25">
      <c r="B351" s="210"/>
      <c r="C351" s="211"/>
      <c r="D351" s="205" t="s">
        <v>164</v>
      </c>
      <c r="E351" s="212" t="s">
        <v>1</v>
      </c>
      <c r="F351" s="213" t="s">
        <v>595</v>
      </c>
      <c r="G351" s="211"/>
      <c r="H351" s="214">
        <v>2056.3200000000002</v>
      </c>
      <c r="I351" s="215"/>
      <c r="J351" s="211"/>
      <c r="K351" s="211"/>
      <c r="L351" s="216"/>
      <c r="M351" s="217"/>
      <c r="N351" s="218"/>
      <c r="O351" s="218"/>
      <c r="P351" s="218"/>
      <c r="Q351" s="218"/>
      <c r="R351" s="218"/>
      <c r="S351" s="218"/>
      <c r="T351" s="219"/>
      <c r="AT351" s="220" t="s">
        <v>164</v>
      </c>
      <c r="AU351" s="220" t="s">
        <v>85</v>
      </c>
      <c r="AV351" s="13" t="s">
        <v>85</v>
      </c>
      <c r="AW351" s="13" t="s">
        <v>31</v>
      </c>
      <c r="AX351" s="13" t="s">
        <v>75</v>
      </c>
      <c r="AY351" s="220" t="s">
        <v>154</v>
      </c>
    </row>
    <row r="352" spans="1:65" s="13" customFormat="1" ht="11.25">
      <c r="B352" s="210"/>
      <c r="C352" s="211"/>
      <c r="D352" s="205" t="s">
        <v>164</v>
      </c>
      <c r="E352" s="212" t="s">
        <v>1</v>
      </c>
      <c r="F352" s="213" t="s">
        <v>596</v>
      </c>
      <c r="G352" s="211"/>
      <c r="H352" s="214">
        <v>1.92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164</v>
      </c>
      <c r="AU352" s="220" t="s">
        <v>85</v>
      </c>
      <c r="AV352" s="13" t="s">
        <v>85</v>
      </c>
      <c r="AW352" s="13" t="s">
        <v>31</v>
      </c>
      <c r="AX352" s="13" t="s">
        <v>75</v>
      </c>
      <c r="AY352" s="220" t="s">
        <v>154</v>
      </c>
    </row>
    <row r="353" spans="1:65" s="15" customFormat="1" ht="11.25">
      <c r="B353" s="231"/>
      <c r="C353" s="232"/>
      <c r="D353" s="205" t="s">
        <v>164</v>
      </c>
      <c r="E353" s="233" t="s">
        <v>1</v>
      </c>
      <c r="F353" s="234" t="s">
        <v>171</v>
      </c>
      <c r="G353" s="232"/>
      <c r="H353" s="235">
        <v>3652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164</v>
      </c>
      <c r="AU353" s="241" t="s">
        <v>85</v>
      </c>
      <c r="AV353" s="15" t="s">
        <v>162</v>
      </c>
      <c r="AW353" s="15" t="s">
        <v>31</v>
      </c>
      <c r="AX353" s="15" t="s">
        <v>83</v>
      </c>
      <c r="AY353" s="241" t="s">
        <v>154</v>
      </c>
    </row>
    <row r="354" spans="1:65" s="2" customFormat="1" ht="24.2" customHeight="1">
      <c r="A354" s="34"/>
      <c r="B354" s="35"/>
      <c r="C354" s="191" t="s">
        <v>441</v>
      </c>
      <c r="D354" s="191" t="s">
        <v>156</v>
      </c>
      <c r="E354" s="192" t="s">
        <v>597</v>
      </c>
      <c r="F354" s="193" t="s">
        <v>598</v>
      </c>
      <c r="G354" s="194" t="s">
        <v>159</v>
      </c>
      <c r="H354" s="195">
        <v>2</v>
      </c>
      <c r="I354" s="196"/>
      <c r="J354" s="197">
        <f>ROUND(I354*H354,2)</f>
        <v>0</v>
      </c>
      <c r="K354" s="193" t="s">
        <v>160</v>
      </c>
      <c r="L354" s="198"/>
      <c r="M354" s="199" t="s">
        <v>1</v>
      </c>
      <c r="N354" s="200" t="s">
        <v>40</v>
      </c>
      <c r="O354" s="71"/>
      <c r="P354" s="201">
        <f>O354*H354</f>
        <v>0</v>
      </c>
      <c r="Q354" s="201">
        <v>0</v>
      </c>
      <c r="R354" s="201">
        <f>Q354*H354</f>
        <v>0</v>
      </c>
      <c r="S354" s="201">
        <v>0</v>
      </c>
      <c r="T354" s="202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3" t="s">
        <v>161</v>
      </c>
      <c r="AT354" s="203" t="s">
        <v>156</v>
      </c>
      <c r="AU354" s="203" t="s">
        <v>85</v>
      </c>
      <c r="AY354" s="17" t="s">
        <v>154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7" t="s">
        <v>83</v>
      </c>
      <c r="BK354" s="204">
        <f>ROUND(I354*H354,2)</f>
        <v>0</v>
      </c>
      <c r="BL354" s="17" t="s">
        <v>162</v>
      </c>
      <c r="BM354" s="203" t="s">
        <v>444</v>
      </c>
    </row>
    <row r="355" spans="1:65" s="2" customFormat="1" ht="19.5">
      <c r="A355" s="34"/>
      <c r="B355" s="35"/>
      <c r="C355" s="36"/>
      <c r="D355" s="205" t="s">
        <v>163</v>
      </c>
      <c r="E355" s="36"/>
      <c r="F355" s="206" t="s">
        <v>598</v>
      </c>
      <c r="G355" s="36"/>
      <c r="H355" s="36"/>
      <c r="I355" s="207"/>
      <c r="J355" s="36"/>
      <c r="K355" s="36"/>
      <c r="L355" s="39"/>
      <c r="M355" s="208"/>
      <c r="N355" s="209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163</v>
      </c>
      <c r="AU355" s="17" t="s">
        <v>85</v>
      </c>
    </row>
    <row r="356" spans="1:65" s="14" customFormat="1" ht="11.25">
      <c r="B356" s="221"/>
      <c r="C356" s="222"/>
      <c r="D356" s="205" t="s">
        <v>164</v>
      </c>
      <c r="E356" s="223" t="s">
        <v>1</v>
      </c>
      <c r="F356" s="224" t="s">
        <v>599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164</v>
      </c>
      <c r="AU356" s="230" t="s">
        <v>85</v>
      </c>
      <c r="AV356" s="14" t="s">
        <v>83</v>
      </c>
      <c r="AW356" s="14" t="s">
        <v>31</v>
      </c>
      <c r="AX356" s="14" t="s">
        <v>75</v>
      </c>
      <c r="AY356" s="230" t="s">
        <v>154</v>
      </c>
    </row>
    <row r="357" spans="1:65" s="13" customFormat="1" ht="11.25">
      <c r="B357" s="210"/>
      <c r="C357" s="211"/>
      <c r="D357" s="205" t="s">
        <v>164</v>
      </c>
      <c r="E357" s="212" t="s">
        <v>1</v>
      </c>
      <c r="F357" s="213" t="s">
        <v>85</v>
      </c>
      <c r="G357" s="211"/>
      <c r="H357" s="214">
        <v>2</v>
      </c>
      <c r="I357" s="215"/>
      <c r="J357" s="211"/>
      <c r="K357" s="211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164</v>
      </c>
      <c r="AU357" s="220" t="s">
        <v>85</v>
      </c>
      <c r="AV357" s="13" t="s">
        <v>85</v>
      </c>
      <c r="AW357" s="13" t="s">
        <v>31</v>
      </c>
      <c r="AX357" s="13" t="s">
        <v>75</v>
      </c>
      <c r="AY357" s="220" t="s">
        <v>154</v>
      </c>
    </row>
    <row r="358" spans="1:65" s="15" customFormat="1" ht="11.25">
      <c r="B358" s="231"/>
      <c r="C358" s="232"/>
      <c r="D358" s="205" t="s">
        <v>164</v>
      </c>
      <c r="E358" s="233" t="s">
        <v>1</v>
      </c>
      <c r="F358" s="234" t="s">
        <v>171</v>
      </c>
      <c r="G358" s="232"/>
      <c r="H358" s="235">
        <v>2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164</v>
      </c>
      <c r="AU358" s="241" t="s">
        <v>85</v>
      </c>
      <c r="AV358" s="15" t="s">
        <v>162</v>
      </c>
      <c r="AW358" s="15" t="s">
        <v>31</v>
      </c>
      <c r="AX358" s="15" t="s">
        <v>83</v>
      </c>
      <c r="AY358" s="241" t="s">
        <v>154</v>
      </c>
    </row>
    <row r="359" spans="1:65" s="2" customFormat="1" ht="21.75" customHeight="1">
      <c r="A359" s="34"/>
      <c r="B359" s="35"/>
      <c r="C359" s="191" t="s">
        <v>306</v>
      </c>
      <c r="D359" s="191" t="s">
        <v>156</v>
      </c>
      <c r="E359" s="192" t="s">
        <v>230</v>
      </c>
      <c r="F359" s="193" t="s">
        <v>231</v>
      </c>
      <c r="G359" s="194" t="s">
        <v>159</v>
      </c>
      <c r="H359" s="195">
        <v>1770</v>
      </c>
      <c r="I359" s="196"/>
      <c r="J359" s="197">
        <f>ROUND(I359*H359,2)</f>
        <v>0</v>
      </c>
      <c r="K359" s="193" t="s">
        <v>160</v>
      </c>
      <c r="L359" s="198"/>
      <c r="M359" s="199" t="s">
        <v>1</v>
      </c>
      <c r="N359" s="200" t="s">
        <v>40</v>
      </c>
      <c r="O359" s="71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3" t="s">
        <v>161</v>
      </c>
      <c r="AT359" s="203" t="s">
        <v>156</v>
      </c>
      <c r="AU359" s="203" t="s">
        <v>85</v>
      </c>
      <c r="AY359" s="17" t="s">
        <v>154</v>
      </c>
      <c r="BE359" s="204">
        <f>IF(N359="základní",J359,0)</f>
        <v>0</v>
      </c>
      <c r="BF359" s="204">
        <f>IF(N359="snížená",J359,0)</f>
        <v>0</v>
      </c>
      <c r="BG359" s="204">
        <f>IF(N359="zákl. přenesená",J359,0)</f>
        <v>0</v>
      </c>
      <c r="BH359" s="204">
        <f>IF(N359="sníž. přenesená",J359,0)</f>
        <v>0</v>
      </c>
      <c r="BI359" s="204">
        <f>IF(N359="nulová",J359,0)</f>
        <v>0</v>
      </c>
      <c r="BJ359" s="17" t="s">
        <v>83</v>
      </c>
      <c r="BK359" s="204">
        <f>ROUND(I359*H359,2)</f>
        <v>0</v>
      </c>
      <c r="BL359" s="17" t="s">
        <v>162</v>
      </c>
      <c r="BM359" s="203" t="s">
        <v>450</v>
      </c>
    </row>
    <row r="360" spans="1:65" s="2" customFormat="1" ht="11.25">
      <c r="A360" s="34"/>
      <c r="B360" s="35"/>
      <c r="C360" s="36"/>
      <c r="D360" s="205" t="s">
        <v>163</v>
      </c>
      <c r="E360" s="36"/>
      <c r="F360" s="206" t="s">
        <v>231</v>
      </c>
      <c r="G360" s="36"/>
      <c r="H360" s="36"/>
      <c r="I360" s="207"/>
      <c r="J360" s="36"/>
      <c r="K360" s="36"/>
      <c r="L360" s="39"/>
      <c r="M360" s="208"/>
      <c r="N360" s="209"/>
      <c r="O360" s="71"/>
      <c r="P360" s="71"/>
      <c r="Q360" s="71"/>
      <c r="R360" s="71"/>
      <c r="S360" s="71"/>
      <c r="T360" s="72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163</v>
      </c>
      <c r="AU360" s="17" t="s">
        <v>85</v>
      </c>
    </row>
    <row r="361" spans="1:65" s="14" customFormat="1" ht="11.25">
      <c r="B361" s="221"/>
      <c r="C361" s="222"/>
      <c r="D361" s="205" t="s">
        <v>164</v>
      </c>
      <c r="E361" s="223" t="s">
        <v>1</v>
      </c>
      <c r="F361" s="224" t="s">
        <v>543</v>
      </c>
      <c r="G361" s="222"/>
      <c r="H361" s="223" t="s">
        <v>1</v>
      </c>
      <c r="I361" s="225"/>
      <c r="J361" s="222"/>
      <c r="K361" s="222"/>
      <c r="L361" s="226"/>
      <c r="M361" s="227"/>
      <c r="N361" s="228"/>
      <c r="O361" s="228"/>
      <c r="P361" s="228"/>
      <c r="Q361" s="228"/>
      <c r="R361" s="228"/>
      <c r="S361" s="228"/>
      <c r="T361" s="229"/>
      <c r="AT361" s="230" t="s">
        <v>164</v>
      </c>
      <c r="AU361" s="230" t="s">
        <v>85</v>
      </c>
      <c r="AV361" s="14" t="s">
        <v>83</v>
      </c>
      <c r="AW361" s="14" t="s">
        <v>31</v>
      </c>
      <c r="AX361" s="14" t="s">
        <v>75</v>
      </c>
      <c r="AY361" s="230" t="s">
        <v>154</v>
      </c>
    </row>
    <row r="362" spans="1:65" s="13" customFormat="1" ht="11.25">
      <c r="B362" s="210"/>
      <c r="C362" s="211"/>
      <c r="D362" s="205" t="s">
        <v>164</v>
      </c>
      <c r="E362" s="212" t="s">
        <v>1</v>
      </c>
      <c r="F362" s="213" t="s">
        <v>600</v>
      </c>
      <c r="G362" s="211"/>
      <c r="H362" s="214">
        <v>740.88</v>
      </c>
      <c r="I362" s="215"/>
      <c r="J362" s="211"/>
      <c r="K362" s="211"/>
      <c r="L362" s="216"/>
      <c r="M362" s="217"/>
      <c r="N362" s="218"/>
      <c r="O362" s="218"/>
      <c r="P362" s="218"/>
      <c r="Q362" s="218"/>
      <c r="R362" s="218"/>
      <c r="S362" s="218"/>
      <c r="T362" s="219"/>
      <c r="AT362" s="220" t="s">
        <v>164</v>
      </c>
      <c r="AU362" s="220" t="s">
        <v>85</v>
      </c>
      <c r="AV362" s="13" t="s">
        <v>85</v>
      </c>
      <c r="AW362" s="13" t="s">
        <v>31</v>
      </c>
      <c r="AX362" s="13" t="s">
        <v>75</v>
      </c>
      <c r="AY362" s="220" t="s">
        <v>154</v>
      </c>
    </row>
    <row r="363" spans="1:65" s="13" customFormat="1" ht="11.25">
      <c r="B363" s="210"/>
      <c r="C363" s="211"/>
      <c r="D363" s="205" t="s">
        <v>164</v>
      </c>
      <c r="E363" s="212" t="s">
        <v>1</v>
      </c>
      <c r="F363" s="213" t="s">
        <v>601</v>
      </c>
      <c r="G363" s="211"/>
      <c r="H363" s="214">
        <v>1028.1600000000001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164</v>
      </c>
      <c r="AU363" s="220" t="s">
        <v>85</v>
      </c>
      <c r="AV363" s="13" t="s">
        <v>85</v>
      </c>
      <c r="AW363" s="13" t="s">
        <v>31</v>
      </c>
      <c r="AX363" s="13" t="s">
        <v>75</v>
      </c>
      <c r="AY363" s="220" t="s">
        <v>154</v>
      </c>
    </row>
    <row r="364" spans="1:65" s="13" customFormat="1" ht="11.25">
      <c r="B364" s="210"/>
      <c r="C364" s="211"/>
      <c r="D364" s="205" t="s">
        <v>164</v>
      </c>
      <c r="E364" s="212" t="s">
        <v>1</v>
      </c>
      <c r="F364" s="213" t="s">
        <v>602</v>
      </c>
      <c r="G364" s="211"/>
      <c r="H364" s="214">
        <v>0.96</v>
      </c>
      <c r="I364" s="215"/>
      <c r="J364" s="211"/>
      <c r="K364" s="211"/>
      <c r="L364" s="216"/>
      <c r="M364" s="217"/>
      <c r="N364" s="218"/>
      <c r="O364" s="218"/>
      <c r="P364" s="218"/>
      <c r="Q364" s="218"/>
      <c r="R364" s="218"/>
      <c r="S364" s="218"/>
      <c r="T364" s="219"/>
      <c r="AT364" s="220" t="s">
        <v>164</v>
      </c>
      <c r="AU364" s="220" t="s">
        <v>85</v>
      </c>
      <c r="AV364" s="13" t="s">
        <v>85</v>
      </c>
      <c r="AW364" s="13" t="s">
        <v>31</v>
      </c>
      <c r="AX364" s="13" t="s">
        <v>75</v>
      </c>
      <c r="AY364" s="220" t="s">
        <v>154</v>
      </c>
    </row>
    <row r="365" spans="1:65" s="15" customFormat="1" ht="11.25">
      <c r="B365" s="231"/>
      <c r="C365" s="232"/>
      <c r="D365" s="205" t="s">
        <v>164</v>
      </c>
      <c r="E365" s="233" t="s">
        <v>1</v>
      </c>
      <c r="F365" s="234" t="s">
        <v>171</v>
      </c>
      <c r="G365" s="232"/>
      <c r="H365" s="235">
        <v>1770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164</v>
      </c>
      <c r="AU365" s="241" t="s">
        <v>85</v>
      </c>
      <c r="AV365" s="15" t="s">
        <v>162</v>
      </c>
      <c r="AW365" s="15" t="s">
        <v>31</v>
      </c>
      <c r="AX365" s="15" t="s">
        <v>83</v>
      </c>
      <c r="AY365" s="241" t="s">
        <v>154</v>
      </c>
    </row>
    <row r="366" spans="1:65" s="2" customFormat="1" ht="16.5" customHeight="1">
      <c r="A366" s="34"/>
      <c r="B366" s="35"/>
      <c r="C366" s="191" t="s">
        <v>454</v>
      </c>
      <c r="D366" s="191" t="s">
        <v>156</v>
      </c>
      <c r="E366" s="192" t="s">
        <v>603</v>
      </c>
      <c r="F366" s="193" t="s">
        <v>604</v>
      </c>
      <c r="G366" s="194" t="s">
        <v>398</v>
      </c>
      <c r="H366" s="195">
        <v>15</v>
      </c>
      <c r="I366" s="196"/>
      <c r="J366" s="197">
        <f>ROUND(I366*H366,2)</f>
        <v>0</v>
      </c>
      <c r="K366" s="193" t="s">
        <v>160</v>
      </c>
      <c r="L366" s="198"/>
      <c r="M366" s="199" t="s">
        <v>1</v>
      </c>
      <c r="N366" s="200" t="s">
        <v>40</v>
      </c>
      <c r="O366" s="71"/>
      <c r="P366" s="201">
        <f>O366*H366</f>
        <v>0</v>
      </c>
      <c r="Q366" s="201">
        <v>0</v>
      </c>
      <c r="R366" s="201">
        <f>Q366*H366</f>
        <v>0</v>
      </c>
      <c r="S366" s="201">
        <v>0</v>
      </c>
      <c r="T366" s="202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3" t="s">
        <v>161</v>
      </c>
      <c r="AT366" s="203" t="s">
        <v>156</v>
      </c>
      <c r="AU366" s="203" t="s">
        <v>85</v>
      </c>
      <c r="AY366" s="17" t="s">
        <v>154</v>
      </c>
      <c r="BE366" s="204">
        <f>IF(N366="základní",J366,0)</f>
        <v>0</v>
      </c>
      <c r="BF366" s="204">
        <f>IF(N366="snížená",J366,0)</f>
        <v>0</v>
      </c>
      <c r="BG366" s="204">
        <f>IF(N366="zákl. přenesená",J366,0)</f>
        <v>0</v>
      </c>
      <c r="BH366" s="204">
        <f>IF(N366="sníž. přenesená",J366,0)</f>
        <v>0</v>
      </c>
      <c r="BI366" s="204">
        <f>IF(N366="nulová",J366,0)</f>
        <v>0</v>
      </c>
      <c r="BJ366" s="17" t="s">
        <v>83</v>
      </c>
      <c r="BK366" s="204">
        <f>ROUND(I366*H366,2)</f>
        <v>0</v>
      </c>
      <c r="BL366" s="17" t="s">
        <v>162</v>
      </c>
      <c r="BM366" s="203" t="s">
        <v>457</v>
      </c>
    </row>
    <row r="367" spans="1:65" s="2" customFormat="1" ht="11.25">
      <c r="A367" s="34"/>
      <c r="B367" s="35"/>
      <c r="C367" s="36"/>
      <c r="D367" s="205" t="s">
        <v>163</v>
      </c>
      <c r="E367" s="36"/>
      <c r="F367" s="206" t="s">
        <v>604</v>
      </c>
      <c r="G367" s="36"/>
      <c r="H367" s="36"/>
      <c r="I367" s="207"/>
      <c r="J367" s="36"/>
      <c r="K367" s="36"/>
      <c r="L367" s="39"/>
      <c r="M367" s="208"/>
      <c r="N367" s="209"/>
      <c r="O367" s="71"/>
      <c r="P367" s="71"/>
      <c r="Q367" s="71"/>
      <c r="R367" s="71"/>
      <c r="S367" s="71"/>
      <c r="T367" s="72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163</v>
      </c>
      <c r="AU367" s="17" t="s">
        <v>85</v>
      </c>
    </row>
    <row r="368" spans="1:65" s="14" customFormat="1" ht="11.25">
      <c r="B368" s="221"/>
      <c r="C368" s="222"/>
      <c r="D368" s="205" t="s">
        <v>164</v>
      </c>
      <c r="E368" s="223" t="s">
        <v>1</v>
      </c>
      <c r="F368" s="224" t="s">
        <v>556</v>
      </c>
      <c r="G368" s="222"/>
      <c r="H368" s="223" t="s">
        <v>1</v>
      </c>
      <c r="I368" s="225"/>
      <c r="J368" s="222"/>
      <c r="K368" s="222"/>
      <c r="L368" s="226"/>
      <c r="M368" s="227"/>
      <c r="N368" s="228"/>
      <c r="O368" s="228"/>
      <c r="P368" s="228"/>
      <c r="Q368" s="228"/>
      <c r="R368" s="228"/>
      <c r="S368" s="228"/>
      <c r="T368" s="229"/>
      <c r="AT368" s="230" t="s">
        <v>164</v>
      </c>
      <c r="AU368" s="230" t="s">
        <v>85</v>
      </c>
      <c r="AV368" s="14" t="s">
        <v>83</v>
      </c>
      <c r="AW368" s="14" t="s">
        <v>31</v>
      </c>
      <c r="AX368" s="14" t="s">
        <v>75</v>
      </c>
      <c r="AY368" s="230" t="s">
        <v>154</v>
      </c>
    </row>
    <row r="369" spans="1:65" s="13" customFormat="1" ht="11.25">
      <c r="B369" s="210"/>
      <c r="C369" s="211"/>
      <c r="D369" s="205" t="s">
        <v>164</v>
      </c>
      <c r="E369" s="212" t="s">
        <v>1</v>
      </c>
      <c r="F369" s="213" t="s">
        <v>209</v>
      </c>
      <c r="G369" s="211"/>
      <c r="H369" s="214">
        <v>14</v>
      </c>
      <c r="I369" s="215"/>
      <c r="J369" s="211"/>
      <c r="K369" s="211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164</v>
      </c>
      <c r="AU369" s="220" t="s">
        <v>85</v>
      </c>
      <c r="AV369" s="13" t="s">
        <v>85</v>
      </c>
      <c r="AW369" s="13" t="s">
        <v>31</v>
      </c>
      <c r="AX369" s="13" t="s">
        <v>75</v>
      </c>
      <c r="AY369" s="220" t="s">
        <v>154</v>
      </c>
    </row>
    <row r="370" spans="1:65" s="14" customFormat="1" ht="11.25">
      <c r="B370" s="221"/>
      <c r="C370" s="222"/>
      <c r="D370" s="205" t="s">
        <v>164</v>
      </c>
      <c r="E370" s="223" t="s">
        <v>1</v>
      </c>
      <c r="F370" s="224" t="s">
        <v>605</v>
      </c>
      <c r="G370" s="222"/>
      <c r="H370" s="223" t="s">
        <v>1</v>
      </c>
      <c r="I370" s="225"/>
      <c r="J370" s="222"/>
      <c r="K370" s="222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164</v>
      </c>
      <c r="AU370" s="230" t="s">
        <v>85</v>
      </c>
      <c r="AV370" s="14" t="s">
        <v>83</v>
      </c>
      <c r="AW370" s="14" t="s">
        <v>31</v>
      </c>
      <c r="AX370" s="14" t="s">
        <v>75</v>
      </c>
      <c r="AY370" s="230" t="s">
        <v>154</v>
      </c>
    </row>
    <row r="371" spans="1:65" s="13" customFormat="1" ht="11.25">
      <c r="B371" s="210"/>
      <c r="C371" s="211"/>
      <c r="D371" s="205" t="s">
        <v>164</v>
      </c>
      <c r="E371" s="212" t="s">
        <v>1</v>
      </c>
      <c r="F371" s="213" t="s">
        <v>83</v>
      </c>
      <c r="G371" s="211"/>
      <c r="H371" s="214">
        <v>1</v>
      </c>
      <c r="I371" s="215"/>
      <c r="J371" s="211"/>
      <c r="K371" s="211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164</v>
      </c>
      <c r="AU371" s="220" t="s">
        <v>85</v>
      </c>
      <c r="AV371" s="13" t="s">
        <v>85</v>
      </c>
      <c r="AW371" s="13" t="s">
        <v>31</v>
      </c>
      <c r="AX371" s="13" t="s">
        <v>75</v>
      </c>
      <c r="AY371" s="220" t="s">
        <v>154</v>
      </c>
    </row>
    <row r="372" spans="1:65" s="15" customFormat="1" ht="11.25">
      <c r="B372" s="231"/>
      <c r="C372" s="232"/>
      <c r="D372" s="205" t="s">
        <v>164</v>
      </c>
      <c r="E372" s="233" t="s">
        <v>1</v>
      </c>
      <c r="F372" s="234" t="s">
        <v>171</v>
      </c>
      <c r="G372" s="232"/>
      <c r="H372" s="235">
        <v>15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164</v>
      </c>
      <c r="AU372" s="241" t="s">
        <v>85</v>
      </c>
      <c r="AV372" s="15" t="s">
        <v>162</v>
      </c>
      <c r="AW372" s="15" t="s">
        <v>31</v>
      </c>
      <c r="AX372" s="15" t="s">
        <v>83</v>
      </c>
      <c r="AY372" s="241" t="s">
        <v>154</v>
      </c>
    </row>
    <row r="373" spans="1:65" s="2" customFormat="1" ht="16.5" customHeight="1">
      <c r="A373" s="34"/>
      <c r="B373" s="35"/>
      <c r="C373" s="191" t="s">
        <v>205</v>
      </c>
      <c r="D373" s="191" t="s">
        <v>156</v>
      </c>
      <c r="E373" s="192" t="s">
        <v>189</v>
      </c>
      <c r="F373" s="193" t="s">
        <v>190</v>
      </c>
      <c r="G373" s="194" t="s">
        <v>191</v>
      </c>
      <c r="H373" s="195">
        <v>1612.71</v>
      </c>
      <c r="I373" s="196"/>
      <c r="J373" s="197">
        <f>ROUND(I373*H373,2)</f>
        <v>0</v>
      </c>
      <c r="K373" s="193" t="s">
        <v>160</v>
      </c>
      <c r="L373" s="198"/>
      <c r="M373" s="199" t="s">
        <v>1</v>
      </c>
      <c r="N373" s="200" t="s">
        <v>40</v>
      </c>
      <c r="O373" s="71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3" t="s">
        <v>161</v>
      </c>
      <c r="AT373" s="203" t="s">
        <v>156</v>
      </c>
      <c r="AU373" s="203" t="s">
        <v>85</v>
      </c>
      <c r="AY373" s="17" t="s">
        <v>154</v>
      </c>
      <c r="BE373" s="204">
        <f>IF(N373="základní",J373,0)</f>
        <v>0</v>
      </c>
      <c r="BF373" s="204">
        <f>IF(N373="snížená",J373,0)</f>
        <v>0</v>
      </c>
      <c r="BG373" s="204">
        <f>IF(N373="zákl. přenesená",J373,0)</f>
        <v>0</v>
      </c>
      <c r="BH373" s="204">
        <f>IF(N373="sníž. přenesená",J373,0)</f>
        <v>0</v>
      </c>
      <c r="BI373" s="204">
        <f>IF(N373="nulová",J373,0)</f>
        <v>0</v>
      </c>
      <c r="BJ373" s="17" t="s">
        <v>83</v>
      </c>
      <c r="BK373" s="204">
        <f>ROUND(I373*H373,2)</f>
        <v>0</v>
      </c>
      <c r="BL373" s="17" t="s">
        <v>162</v>
      </c>
      <c r="BM373" s="203" t="s">
        <v>463</v>
      </c>
    </row>
    <row r="374" spans="1:65" s="2" customFormat="1" ht="11.25">
      <c r="A374" s="34"/>
      <c r="B374" s="35"/>
      <c r="C374" s="36"/>
      <c r="D374" s="205" t="s">
        <v>163</v>
      </c>
      <c r="E374" s="36"/>
      <c r="F374" s="206" t="s">
        <v>190</v>
      </c>
      <c r="G374" s="36"/>
      <c r="H374" s="36"/>
      <c r="I374" s="207"/>
      <c r="J374" s="36"/>
      <c r="K374" s="36"/>
      <c r="L374" s="39"/>
      <c r="M374" s="208"/>
      <c r="N374" s="209"/>
      <c r="O374" s="71"/>
      <c r="P374" s="71"/>
      <c r="Q374" s="71"/>
      <c r="R374" s="71"/>
      <c r="S374" s="71"/>
      <c r="T374" s="72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163</v>
      </c>
      <c r="AU374" s="17" t="s">
        <v>85</v>
      </c>
    </row>
    <row r="375" spans="1:65" s="14" customFormat="1" ht="11.25">
      <c r="B375" s="221"/>
      <c r="C375" s="222"/>
      <c r="D375" s="205" t="s">
        <v>164</v>
      </c>
      <c r="E375" s="223" t="s">
        <v>1</v>
      </c>
      <c r="F375" s="224" t="s">
        <v>543</v>
      </c>
      <c r="G375" s="222"/>
      <c r="H375" s="223" t="s">
        <v>1</v>
      </c>
      <c r="I375" s="225"/>
      <c r="J375" s="222"/>
      <c r="K375" s="222"/>
      <c r="L375" s="226"/>
      <c r="M375" s="227"/>
      <c r="N375" s="228"/>
      <c r="O375" s="228"/>
      <c r="P375" s="228"/>
      <c r="Q375" s="228"/>
      <c r="R375" s="228"/>
      <c r="S375" s="228"/>
      <c r="T375" s="229"/>
      <c r="AT375" s="230" t="s">
        <v>164</v>
      </c>
      <c r="AU375" s="230" t="s">
        <v>85</v>
      </c>
      <c r="AV375" s="14" t="s">
        <v>83</v>
      </c>
      <c r="AW375" s="14" t="s">
        <v>31</v>
      </c>
      <c r="AX375" s="14" t="s">
        <v>75</v>
      </c>
      <c r="AY375" s="230" t="s">
        <v>154</v>
      </c>
    </row>
    <row r="376" spans="1:65" s="13" customFormat="1" ht="11.25">
      <c r="B376" s="210"/>
      <c r="C376" s="211"/>
      <c r="D376" s="205" t="s">
        <v>164</v>
      </c>
      <c r="E376" s="212" t="s">
        <v>1</v>
      </c>
      <c r="F376" s="213" t="s">
        <v>606</v>
      </c>
      <c r="G376" s="211"/>
      <c r="H376" s="214">
        <v>595.35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164</v>
      </c>
      <c r="AU376" s="220" t="s">
        <v>85</v>
      </c>
      <c r="AV376" s="13" t="s">
        <v>85</v>
      </c>
      <c r="AW376" s="13" t="s">
        <v>31</v>
      </c>
      <c r="AX376" s="13" t="s">
        <v>75</v>
      </c>
      <c r="AY376" s="220" t="s">
        <v>154</v>
      </c>
    </row>
    <row r="377" spans="1:65" s="13" customFormat="1" ht="11.25">
      <c r="B377" s="210"/>
      <c r="C377" s="211"/>
      <c r="D377" s="205" t="s">
        <v>164</v>
      </c>
      <c r="E377" s="212" t="s">
        <v>1</v>
      </c>
      <c r="F377" s="213" t="s">
        <v>607</v>
      </c>
      <c r="G377" s="211"/>
      <c r="H377" s="214">
        <v>826.2</v>
      </c>
      <c r="I377" s="215"/>
      <c r="J377" s="211"/>
      <c r="K377" s="211"/>
      <c r="L377" s="216"/>
      <c r="M377" s="217"/>
      <c r="N377" s="218"/>
      <c r="O377" s="218"/>
      <c r="P377" s="218"/>
      <c r="Q377" s="218"/>
      <c r="R377" s="218"/>
      <c r="S377" s="218"/>
      <c r="T377" s="219"/>
      <c r="AT377" s="220" t="s">
        <v>164</v>
      </c>
      <c r="AU377" s="220" t="s">
        <v>85</v>
      </c>
      <c r="AV377" s="13" t="s">
        <v>85</v>
      </c>
      <c r="AW377" s="13" t="s">
        <v>31</v>
      </c>
      <c r="AX377" s="13" t="s">
        <v>75</v>
      </c>
      <c r="AY377" s="220" t="s">
        <v>154</v>
      </c>
    </row>
    <row r="378" spans="1:65" s="14" customFormat="1" ht="11.25">
      <c r="B378" s="221"/>
      <c r="C378" s="222"/>
      <c r="D378" s="205" t="s">
        <v>164</v>
      </c>
      <c r="E378" s="223" t="s">
        <v>1</v>
      </c>
      <c r="F378" s="224" t="s">
        <v>556</v>
      </c>
      <c r="G378" s="222"/>
      <c r="H378" s="223" t="s">
        <v>1</v>
      </c>
      <c r="I378" s="225"/>
      <c r="J378" s="222"/>
      <c r="K378" s="222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164</v>
      </c>
      <c r="AU378" s="230" t="s">
        <v>85</v>
      </c>
      <c r="AV378" s="14" t="s">
        <v>83</v>
      </c>
      <c r="AW378" s="14" t="s">
        <v>31</v>
      </c>
      <c r="AX378" s="14" t="s">
        <v>75</v>
      </c>
      <c r="AY378" s="230" t="s">
        <v>154</v>
      </c>
    </row>
    <row r="379" spans="1:65" s="13" customFormat="1" ht="11.25">
      <c r="B379" s="210"/>
      <c r="C379" s="211"/>
      <c r="D379" s="205" t="s">
        <v>164</v>
      </c>
      <c r="E379" s="212" t="s">
        <v>1</v>
      </c>
      <c r="F379" s="213" t="s">
        <v>608</v>
      </c>
      <c r="G379" s="211"/>
      <c r="H379" s="214">
        <v>191.16</v>
      </c>
      <c r="I379" s="215"/>
      <c r="J379" s="211"/>
      <c r="K379" s="211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164</v>
      </c>
      <c r="AU379" s="220" t="s">
        <v>85</v>
      </c>
      <c r="AV379" s="13" t="s">
        <v>85</v>
      </c>
      <c r="AW379" s="13" t="s">
        <v>31</v>
      </c>
      <c r="AX379" s="13" t="s">
        <v>75</v>
      </c>
      <c r="AY379" s="220" t="s">
        <v>154</v>
      </c>
    </row>
    <row r="380" spans="1:65" s="15" customFormat="1" ht="11.25">
      <c r="B380" s="231"/>
      <c r="C380" s="232"/>
      <c r="D380" s="205" t="s">
        <v>164</v>
      </c>
      <c r="E380" s="233" t="s">
        <v>1</v>
      </c>
      <c r="F380" s="234" t="s">
        <v>171</v>
      </c>
      <c r="G380" s="232"/>
      <c r="H380" s="235">
        <v>1612.7100000000003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164</v>
      </c>
      <c r="AU380" s="241" t="s">
        <v>85</v>
      </c>
      <c r="AV380" s="15" t="s">
        <v>162</v>
      </c>
      <c r="AW380" s="15" t="s">
        <v>31</v>
      </c>
      <c r="AX380" s="15" t="s">
        <v>83</v>
      </c>
      <c r="AY380" s="241" t="s">
        <v>154</v>
      </c>
    </row>
    <row r="381" spans="1:65" s="2" customFormat="1" ht="16.5" customHeight="1">
      <c r="A381" s="34"/>
      <c r="B381" s="35"/>
      <c r="C381" s="191" t="s">
        <v>466</v>
      </c>
      <c r="D381" s="191" t="s">
        <v>156</v>
      </c>
      <c r="E381" s="192" t="s">
        <v>609</v>
      </c>
      <c r="F381" s="193" t="s">
        <v>610</v>
      </c>
      <c r="G381" s="194" t="s">
        <v>191</v>
      </c>
      <c r="H381" s="195">
        <v>59.4</v>
      </c>
      <c r="I381" s="196"/>
      <c r="J381" s="197">
        <f>ROUND(I381*H381,2)</f>
        <v>0</v>
      </c>
      <c r="K381" s="193" t="s">
        <v>160</v>
      </c>
      <c r="L381" s="198"/>
      <c r="M381" s="199" t="s">
        <v>1</v>
      </c>
      <c r="N381" s="200" t="s">
        <v>40</v>
      </c>
      <c r="O381" s="71"/>
      <c r="P381" s="201">
        <f>O381*H381</f>
        <v>0</v>
      </c>
      <c r="Q381" s="201">
        <v>0</v>
      </c>
      <c r="R381" s="201">
        <f>Q381*H381</f>
        <v>0</v>
      </c>
      <c r="S381" s="201">
        <v>0</v>
      </c>
      <c r="T381" s="202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3" t="s">
        <v>161</v>
      </c>
      <c r="AT381" s="203" t="s">
        <v>156</v>
      </c>
      <c r="AU381" s="203" t="s">
        <v>85</v>
      </c>
      <c r="AY381" s="17" t="s">
        <v>154</v>
      </c>
      <c r="BE381" s="204">
        <f>IF(N381="základní",J381,0)</f>
        <v>0</v>
      </c>
      <c r="BF381" s="204">
        <f>IF(N381="snížená",J381,0)</f>
        <v>0</v>
      </c>
      <c r="BG381" s="204">
        <f>IF(N381="zákl. přenesená",J381,0)</f>
        <v>0</v>
      </c>
      <c r="BH381" s="204">
        <f>IF(N381="sníž. přenesená",J381,0)</f>
        <v>0</v>
      </c>
      <c r="BI381" s="204">
        <f>IF(N381="nulová",J381,0)</f>
        <v>0</v>
      </c>
      <c r="BJ381" s="17" t="s">
        <v>83</v>
      </c>
      <c r="BK381" s="204">
        <f>ROUND(I381*H381,2)</f>
        <v>0</v>
      </c>
      <c r="BL381" s="17" t="s">
        <v>162</v>
      </c>
      <c r="BM381" s="203" t="s">
        <v>469</v>
      </c>
    </row>
    <row r="382" spans="1:65" s="2" customFormat="1" ht="11.25">
      <c r="A382" s="34"/>
      <c r="B382" s="35"/>
      <c r="C382" s="36"/>
      <c r="D382" s="205" t="s">
        <v>163</v>
      </c>
      <c r="E382" s="36"/>
      <c r="F382" s="206" t="s">
        <v>610</v>
      </c>
      <c r="G382" s="36"/>
      <c r="H382" s="36"/>
      <c r="I382" s="207"/>
      <c r="J382" s="36"/>
      <c r="K382" s="36"/>
      <c r="L382" s="39"/>
      <c r="M382" s="208"/>
      <c r="N382" s="209"/>
      <c r="O382" s="71"/>
      <c r="P382" s="71"/>
      <c r="Q382" s="71"/>
      <c r="R382" s="71"/>
      <c r="S382" s="71"/>
      <c r="T382" s="72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163</v>
      </c>
      <c r="AU382" s="17" t="s">
        <v>85</v>
      </c>
    </row>
    <row r="383" spans="1:65" s="14" customFormat="1" ht="11.25">
      <c r="B383" s="221"/>
      <c r="C383" s="222"/>
      <c r="D383" s="205" t="s">
        <v>164</v>
      </c>
      <c r="E383" s="223" t="s">
        <v>1</v>
      </c>
      <c r="F383" s="224" t="s">
        <v>611</v>
      </c>
      <c r="G383" s="222"/>
      <c r="H383" s="223" t="s">
        <v>1</v>
      </c>
      <c r="I383" s="225"/>
      <c r="J383" s="222"/>
      <c r="K383" s="222"/>
      <c r="L383" s="226"/>
      <c r="M383" s="227"/>
      <c r="N383" s="228"/>
      <c r="O383" s="228"/>
      <c r="P383" s="228"/>
      <c r="Q383" s="228"/>
      <c r="R383" s="228"/>
      <c r="S383" s="228"/>
      <c r="T383" s="229"/>
      <c r="AT383" s="230" t="s">
        <v>164</v>
      </c>
      <c r="AU383" s="230" t="s">
        <v>85</v>
      </c>
      <c r="AV383" s="14" t="s">
        <v>83</v>
      </c>
      <c r="AW383" s="14" t="s">
        <v>31</v>
      </c>
      <c r="AX383" s="14" t="s">
        <v>75</v>
      </c>
      <c r="AY383" s="230" t="s">
        <v>154</v>
      </c>
    </row>
    <row r="384" spans="1:65" s="13" customFormat="1" ht="11.25">
      <c r="B384" s="210"/>
      <c r="C384" s="211"/>
      <c r="D384" s="205" t="s">
        <v>164</v>
      </c>
      <c r="E384" s="212" t="s">
        <v>1</v>
      </c>
      <c r="F384" s="213" t="s">
        <v>612</v>
      </c>
      <c r="G384" s="211"/>
      <c r="H384" s="214">
        <v>59.4</v>
      </c>
      <c r="I384" s="215"/>
      <c r="J384" s="211"/>
      <c r="K384" s="211"/>
      <c r="L384" s="216"/>
      <c r="M384" s="217"/>
      <c r="N384" s="218"/>
      <c r="O384" s="218"/>
      <c r="P384" s="218"/>
      <c r="Q384" s="218"/>
      <c r="R384" s="218"/>
      <c r="S384" s="218"/>
      <c r="T384" s="219"/>
      <c r="AT384" s="220" t="s">
        <v>164</v>
      </c>
      <c r="AU384" s="220" t="s">
        <v>85</v>
      </c>
      <c r="AV384" s="13" t="s">
        <v>85</v>
      </c>
      <c r="AW384" s="13" t="s">
        <v>31</v>
      </c>
      <c r="AX384" s="13" t="s">
        <v>75</v>
      </c>
      <c r="AY384" s="220" t="s">
        <v>154</v>
      </c>
    </row>
    <row r="385" spans="1:65" s="15" customFormat="1" ht="11.25">
      <c r="B385" s="231"/>
      <c r="C385" s="232"/>
      <c r="D385" s="205" t="s">
        <v>164</v>
      </c>
      <c r="E385" s="233" t="s">
        <v>1</v>
      </c>
      <c r="F385" s="234" t="s">
        <v>171</v>
      </c>
      <c r="G385" s="232"/>
      <c r="H385" s="235">
        <v>59.4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164</v>
      </c>
      <c r="AU385" s="241" t="s">
        <v>85</v>
      </c>
      <c r="AV385" s="15" t="s">
        <v>162</v>
      </c>
      <c r="AW385" s="15" t="s">
        <v>31</v>
      </c>
      <c r="AX385" s="15" t="s">
        <v>83</v>
      </c>
      <c r="AY385" s="241" t="s">
        <v>154</v>
      </c>
    </row>
    <row r="386" spans="1:65" s="12" customFormat="1" ht="22.9" customHeight="1">
      <c r="B386" s="175"/>
      <c r="C386" s="176"/>
      <c r="D386" s="177" t="s">
        <v>74</v>
      </c>
      <c r="E386" s="189" t="s">
        <v>188</v>
      </c>
      <c r="F386" s="189" t="s">
        <v>237</v>
      </c>
      <c r="G386" s="176"/>
      <c r="H386" s="176"/>
      <c r="I386" s="179"/>
      <c r="J386" s="190">
        <f>BK386</f>
        <v>0</v>
      </c>
      <c r="K386" s="176"/>
      <c r="L386" s="181"/>
      <c r="M386" s="182"/>
      <c r="N386" s="183"/>
      <c r="O386" s="183"/>
      <c r="P386" s="184">
        <f>SUM(P387:P563)</f>
        <v>0</v>
      </c>
      <c r="Q386" s="183"/>
      <c r="R386" s="184">
        <f>SUM(R387:R563)</f>
        <v>0</v>
      </c>
      <c r="S386" s="183"/>
      <c r="T386" s="185">
        <f>SUM(T387:T563)</f>
        <v>0</v>
      </c>
      <c r="AR386" s="186" t="s">
        <v>83</v>
      </c>
      <c r="AT386" s="187" t="s">
        <v>74</v>
      </c>
      <c r="AU386" s="187" t="s">
        <v>83</v>
      </c>
      <c r="AY386" s="186" t="s">
        <v>154</v>
      </c>
      <c r="BK386" s="188">
        <f>SUM(BK387:BK563)</f>
        <v>0</v>
      </c>
    </row>
    <row r="387" spans="1:65" s="2" customFormat="1" ht="24.2" customHeight="1">
      <c r="A387" s="34"/>
      <c r="B387" s="35"/>
      <c r="C387" s="242" t="s">
        <v>318</v>
      </c>
      <c r="D387" s="242" t="s">
        <v>239</v>
      </c>
      <c r="E387" s="243" t="s">
        <v>240</v>
      </c>
      <c r="F387" s="244" t="s">
        <v>241</v>
      </c>
      <c r="G387" s="245" t="s">
        <v>159</v>
      </c>
      <c r="H387" s="246">
        <v>160</v>
      </c>
      <c r="I387" s="247"/>
      <c r="J387" s="248">
        <f>ROUND(I387*H387,2)</f>
        <v>0</v>
      </c>
      <c r="K387" s="244" t="s">
        <v>160</v>
      </c>
      <c r="L387" s="39"/>
      <c r="M387" s="249" t="s">
        <v>1</v>
      </c>
      <c r="N387" s="250" t="s">
        <v>40</v>
      </c>
      <c r="O387" s="71"/>
      <c r="P387" s="201">
        <f>O387*H387</f>
        <v>0</v>
      </c>
      <c r="Q387" s="201">
        <v>0</v>
      </c>
      <c r="R387" s="201">
        <f>Q387*H387</f>
        <v>0</v>
      </c>
      <c r="S387" s="201">
        <v>0</v>
      </c>
      <c r="T387" s="202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3" t="s">
        <v>162</v>
      </c>
      <c r="AT387" s="203" t="s">
        <v>239</v>
      </c>
      <c r="AU387" s="203" t="s">
        <v>85</v>
      </c>
      <c r="AY387" s="17" t="s">
        <v>154</v>
      </c>
      <c r="BE387" s="204">
        <f>IF(N387="základní",J387,0)</f>
        <v>0</v>
      </c>
      <c r="BF387" s="204">
        <f>IF(N387="snížená",J387,0)</f>
        <v>0</v>
      </c>
      <c r="BG387" s="204">
        <f>IF(N387="zákl. přenesená",J387,0)</f>
        <v>0</v>
      </c>
      <c r="BH387" s="204">
        <f>IF(N387="sníž. přenesená",J387,0)</f>
        <v>0</v>
      </c>
      <c r="BI387" s="204">
        <f>IF(N387="nulová",J387,0)</f>
        <v>0</v>
      </c>
      <c r="BJ387" s="17" t="s">
        <v>83</v>
      </c>
      <c r="BK387" s="204">
        <f>ROUND(I387*H387,2)</f>
        <v>0</v>
      </c>
      <c r="BL387" s="17" t="s">
        <v>162</v>
      </c>
      <c r="BM387" s="203" t="s">
        <v>474</v>
      </c>
    </row>
    <row r="388" spans="1:65" s="2" customFormat="1" ht="29.25">
      <c r="A388" s="34"/>
      <c r="B388" s="35"/>
      <c r="C388" s="36"/>
      <c r="D388" s="205" t="s">
        <v>163</v>
      </c>
      <c r="E388" s="36"/>
      <c r="F388" s="206" t="s">
        <v>243</v>
      </c>
      <c r="G388" s="36"/>
      <c r="H388" s="36"/>
      <c r="I388" s="207"/>
      <c r="J388" s="36"/>
      <c r="K388" s="36"/>
      <c r="L388" s="39"/>
      <c r="M388" s="208"/>
      <c r="N388" s="209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163</v>
      </c>
      <c r="AU388" s="17" t="s">
        <v>85</v>
      </c>
    </row>
    <row r="389" spans="1:65" s="14" customFormat="1" ht="11.25">
      <c r="B389" s="221"/>
      <c r="C389" s="222"/>
      <c r="D389" s="205" t="s">
        <v>164</v>
      </c>
      <c r="E389" s="223" t="s">
        <v>1</v>
      </c>
      <c r="F389" s="224" t="s">
        <v>556</v>
      </c>
      <c r="G389" s="222"/>
      <c r="H389" s="223" t="s">
        <v>1</v>
      </c>
      <c r="I389" s="225"/>
      <c r="J389" s="222"/>
      <c r="K389" s="222"/>
      <c r="L389" s="226"/>
      <c r="M389" s="227"/>
      <c r="N389" s="228"/>
      <c r="O389" s="228"/>
      <c r="P389" s="228"/>
      <c r="Q389" s="228"/>
      <c r="R389" s="228"/>
      <c r="S389" s="228"/>
      <c r="T389" s="229"/>
      <c r="AT389" s="230" t="s">
        <v>164</v>
      </c>
      <c r="AU389" s="230" t="s">
        <v>85</v>
      </c>
      <c r="AV389" s="14" t="s">
        <v>83</v>
      </c>
      <c r="AW389" s="14" t="s">
        <v>31</v>
      </c>
      <c r="AX389" s="14" t="s">
        <v>75</v>
      </c>
      <c r="AY389" s="230" t="s">
        <v>154</v>
      </c>
    </row>
    <row r="390" spans="1:65" s="13" customFormat="1" ht="11.25">
      <c r="B390" s="210"/>
      <c r="C390" s="211"/>
      <c r="D390" s="205" t="s">
        <v>164</v>
      </c>
      <c r="E390" s="212" t="s">
        <v>1</v>
      </c>
      <c r="F390" s="213" t="s">
        <v>232</v>
      </c>
      <c r="G390" s="211"/>
      <c r="H390" s="214">
        <v>20</v>
      </c>
      <c r="I390" s="215"/>
      <c r="J390" s="211"/>
      <c r="K390" s="211"/>
      <c r="L390" s="216"/>
      <c r="M390" s="217"/>
      <c r="N390" s="218"/>
      <c r="O390" s="218"/>
      <c r="P390" s="218"/>
      <c r="Q390" s="218"/>
      <c r="R390" s="218"/>
      <c r="S390" s="218"/>
      <c r="T390" s="219"/>
      <c r="AT390" s="220" t="s">
        <v>164</v>
      </c>
      <c r="AU390" s="220" t="s">
        <v>85</v>
      </c>
      <c r="AV390" s="13" t="s">
        <v>85</v>
      </c>
      <c r="AW390" s="13" t="s">
        <v>31</v>
      </c>
      <c r="AX390" s="13" t="s">
        <v>75</v>
      </c>
      <c r="AY390" s="220" t="s">
        <v>154</v>
      </c>
    </row>
    <row r="391" spans="1:65" s="14" customFormat="1" ht="11.25">
      <c r="B391" s="221"/>
      <c r="C391" s="222"/>
      <c r="D391" s="205" t="s">
        <v>164</v>
      </c>
      <c r="E391" s="223" t="s">
        <v>1</v>
      </c>
      <c r="F391" s="224" t="s">
        <v>543</v>
      </c>
      <c r="G391" s="222"/>
      <c r="H391" s="223" t="s">
        <v>1</v>
      </c>
      <c r="I391" s="225"/>
      <c r="J391" s="222"/>
      <c r="K391" s="222"/>
      <c r="L391" s="226"/>
      <c r="M391" s="227"/>
      <c r="N391" s="228"/>
      <c r="O391" s="228"/>
      <c r="P391" s="228"/>
      <c r="Q391" s="228"/>
      <c r="R391" s="228"/>
      <c r="S391" s="228"/>
      <c r="T391" s="229"/>
      <c r="AT391" s="230" t="s">
        <v>164</v>
      </c>
      <c r="AU391" s="230" t="s">
        <v>85</v>
      </c>
      <c r="AV391" s="14" t="s">
        <v>83</v>
      </c>
      <c r="AW391" s="14" t="s">
        <v>31</v>
      </c>
      <c r="AX391" s="14" t="s">
        <v>75</v>
      </c>
      <c r="AY391" s="230" t="s">
        <v>154</v>
      </c>
    </row>
    <row r="392" spans="1:65" s="13" customFormat="1" ht="11.25">
      <c r="B392" s="210"/>
      <c r="C392" s="211"/>
      <c r="D392" s="205" t="s">
        <v>164</v>
      </c>
      <c r="E392" s="212" t="s">
        <v>1</v>
      </c>
      <c r="F392" s="213" t="s">
        <v>613</v>
      </c>
      <c r="G392" s="211"/>
      <c r="H392" s="214">
        <v>140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164</v>
      </c>
      <c r="AU392" s="220" t="s">
        <v>85</v>
      </c>
      <c r="AV392" s="13" t="s">
        <v>85</v>
      </c>
      <c r="AW392" s="13" t="s">
        <v>31</v>
      </c>
      <c r="AX392" s="13" t="s">
        <v>75</v>
      </c>
      <c r="AY392" s="220" t="s">
        <v>154</v>
      </c>
    </row>
    <row r="393" spans="1:65" s="15" customFormat="1" ht="11.25">
      <c r="B393" s="231"/>
      <c r="C393" s="232"/>
      <c r="D393" s="205" t="s">
        <v>164</v>
      </c>
      <c r="E393" s="233" t="s">
        <v>1</v>
      </c>
      <c r="F393" s="234" t="s">
        <v>171</v>
      </c>
      <c r="G393" s="232"/>
      <c r="H393" s="235">
        <v>160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164</v>
      </c>
      <c r="AU393" s="241" t="s">
        <v>85</v>
      </c>
      <c r="AV393" s="15" t="s">
        <v>162</v>
      </c>
      <c r="AW393" s="15" t="s">
        <v>31</v>
      </c>
      <c r="AX393" s="15" t="s">
        <v>83</v>
      </c>
      <c r="AY393" s="241" t="s">
        <v>154</v>
      </c>
    </row>
    <row r="394" spans="1:65" s="2" customFormat="1" ht="24.2" customHeight="1">
      <c r="A394" s="34"/>
      <c r="B394" s="35"/>
      <c r="C394" s="242" t="s">
        <v>614</v>
      </c>
      <c r="D394" s="242" t="s">
        <v>239</v>
      </c>
      <c r="E394" s="243" t="s">
        <v>615</v>
      </c>
      <c r="F394" s="244" t="s">
        <v>616</v>
      </c>
      <c r="G394" s="245" t="s">
        <v>159</v>
      </c>
      <c r="H394" s="246">
        <v>6</v>
      </c>
      <c r="I394" s="247"/>
      <c r="J394" s="248">
        <f>ROUND(I394*H394,2)</f>
        <v>0</v>
      </c>
      <c r="K394" s="244" t="s">
        <v>160</v>
      </c>
      <c r="L394" s="39"/>
      <c r="M394" s="249" t="s">
        <v>1</v>
      </c>
      <c r="N394" s="250" t="s">
        <v>40</v>
      </c>
      <c r="O394" s="71"/>
      <c r="P394" s="201">
        <f>O394*H394</f>
        <v>0</v>
      </c>
      <c r="Q394" s="201">
        <v>0</v>
      </c>
      <c r="R394" s="201">
        <f>Q394*H394</f>
        <v>0</v>
      </c>
      <c r="S394" s="201">
        <v>0</v>
      </c>
      <c r="T394" s="202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03" t="s">
        <v>162</v>
      </c>
      <c r="AT394" s="203" t="s">
        <v>239</v>
      </c>
      <c r="AU394" s="203" t="s">
        <v>85</v>
      </c>
      <c r="AY394" s="17" t="s">
        <v>154</v>
      </c>
      <c r="BE394" s="204">
        <f>IF(N394="základní",J394,0)</f>
        <v>0</v>
      </c>
      <c r="BF394" s="204">
        <f>IF(N394="snížená",J394,0)</f>
        <v>0</v>
      </c>
      <c r="BG394" s="204">
        <f>IF(N394="zákl. přenesená",J394,0)</f>
        <v>0</v>
      </c>
      <c r="BH394" s="204">
        <f>IF(N394="sníž. přenesená",J394,0)</f>
        <v>0</v>
      </c>
      <c r="BI394" s="204">
        <f>IF(N394="nulová",J394,0)</f>
        <v>0</v>
      </c>
      <c r="BJ394" s="17" t="s">
        <v>83</v>
      </c>
      <c r="BK394" s="204">
        <f>ROUND(I394*H394,2)</f>
        <v>0</v>
      </c>
      <c r="BL394" s="17" t="s">
        <v>162</v>
      </c>
      <c r="BM394" s="203" t="s">
        <v>617</v>
      </c>
    </row>
    <row r="395" spans="1:65" s="2" customFormat="1" ht="29.25">
      <c r="A395" s="34"/>
      <c r="B395" s="35"/>
      <c r="C395" s="36"/>
      <c r="D395" s="205" t="s">
        <v>163</v>
      </c>
      <c r="E395" s="36"/>
      <c r="F395" s="206" t="s">
        <v>618</v>
      </c>
      <c r="G395" s="36"/>
      <c r="H395" s="36"/>
      <c r="I395" s="207"/>
      <c r="J395" s="36"/>
      <c r="K395" s="36"/>
      <c r="L395" s="39"/>
      <c r="M395" s="208"/>
      <c r="N395" s="209"/>
      <c r="O395" s="71"/>
      <c r="P395" s="71"/>
      <c r="Q395" s="71"/>
      <c r="R395" s="71"/>
      <c r="S395" s="71"/>
      <c r="T395" s="72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163</v>
      </c>
      <c r="AU395" s="17" t="s">
        <v>85</v>
      </c>
    </row>
    <row r="396" spans="1:65" s="14" customFormat="1" ht="11.25">
      <c r="B396" s="221"/>
      <c r="C396" s="222"/>
      <c r="D396" s="205" t="s">
        <v>164</v>
      </c>
      <c r="E396" s="223" t="s">
        <v>1</v>
      </c>
      <c r="F396" s="224" t="s">
        <v>619</v>
      </c>
      <c r="G396" s="222"/>
      <c r="H396" s="223" t="s">
        <v>1</v>
      </c>
      <c r="I396" s="225"/>
      <c r="J396" s="222"/>
      <c r="K396" s="222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164</v>
      </c>
      <c r="AU396" s="230" t="s">
        <v>85</v>
      </c>
      <c r="AV396" s="14" t="s">
        <v>83</v>
      </c>
      <c r="AW396" s="14" t="s">
        <v>31</v>
      </c>
      <c r="AX396" s="14" t="s">
        <v>75</v>
      </c>
      <c r="AY396" s="230" t="s">
        <v>154</v>
      </c>
    </row>
    <row r="397" spans="1:65" s="13" customFormat="1" ht="11.25">
      <c r="B397" s="210"/>
      <c r="C397" s="211"/>
      <c r="D397" s="205" t="s">
        <v>164</v>
      </c>
      <c r="E397" s="212" t="s">
        <v>1</v>
      </c>
      <c r="F397" s="213" t="s">
        <v>181</v>
      </c>
      <c r="G397" s="211"/>
      <c r="H397" s="214">
        <v>6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164</v>
      </c>
      <c r="AU397" s="220" t="s">
        <v>85</v>
      </c>
      <c r="AV397" s="13" t="s">
        <v>85</v>
      </c>
      <c r="AW397" s="13" t="s">
        <v>31</v>
      </c>
      <c r="AX397" s="13" t="s">
        <v>75</v>
      </c>
      <c r="AY397" s="220" t="s">
        <v>154</v>
      </c>
    </row>
    <row r="398" spans="1:65" s="15" customFormat="1" ht="11.25">
      <c r="B398" s="231"/>
      <c r="C398" s="232"/>
      <c r="D398" s="205" t="s">
        <v>164</v>
      </c>
      <c r="E398" s="233" t="s">
        <v>1</v>
      </c>
      <c r="F398" s="234" t="s">
        <v>171</v>
      </c>
      <c r="G398" s="232"/>
      <c r="H398" s="235">
        <v>6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164</v>
      </c>
      <c r="AU398" s="241" t="s">
        <v>85</v>
      </c>
      <c r="AV398" s="15" t="s">
        <v>162</v>
      </c>
      <c r="AW398" s="15" t="s">
        <v>31</v>
      </c>
      <c r="AX398" s="15" t="s">
        <v>83</v>
      </c>
      <c r="AY398" s="241" t="s">
        <v>154</v>
      </c>
    </row>
    <row r="399" spans="1:65" s="2" customFormat="1" ht="24.2" customHeight="1">
      <c r="A399" s="34"/>
      <c r="B399" s="35"/>
      <c r="C399" s="242" t="s">
        <v>328</v>
      </c>
      <c r="D399" s="242" t="s">
        <v>239</v>
      </c>
      <c r="E399" s="243" t="s">
        <v>620</v>
      </c>
      <c r="F399" s="244" t="s">
        <v>621</v>
      </c>
      <c r="G399" s="245" t="s">
        <v>159</v>
      </c>
      <c r="H399" s="246">
        <v>3</v>
      </c>
      <c r="I399" s="247"/>
      <c r="J399" s="248">
        <f>ROUND(I399*H399,2)</f>
        <v>0</v>
      </c>
      <c r="K399" s="244" t="s">
        <v>160</v>
      </c>
      <c r="L399" s="39"/>
      <c r="M399" s="249" t="s">
        <v>1</v>
      </c>
      <c r="N399" s="250" t="s">
        <v>40</v>
      </c>
      <c r="O399" s="71"/>
      <c r="P399" s="201">
        <f>O399*H399</f>
        <v>0</v>
      </c>
      <c r="Q399" s="201">
        <v>0</v>
      </c>
      <c r="R399" s="201">
        <f>Q399*H399</f>
        <v>0</v>
      </c>
      <c r="S399" s="201">
        <v>0</v>
      </c>
      <c r="T399" s="202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3" t="s">
        <v>162</v>
      </c>
      <c r="AT399" s="203" t="s">
        <v>239</v>
      </c>
      <c r="AU399" s="203" t="s">
        <v>85</v>
      </c>
      <c r="AY399" s="17" t="s">
        <v>154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17" t="s">
        <v>83</v>
      </c>
      <c r="BK399" s="204">
        <f>ROUND(I399*H399,2)</f>
        <v>0</v>
      </c>
      <c r="BL399" s="17" t="s">
        <v>162</v>
      </c>
      <c r="BM399" s="203" t="s">
        <v>622</v>
      </c>
    </row>
    <row r="400" spans="1:65" s="2" customFormat="1" ht="29.25">
      <c r="A400" s="34"/>
      <c r="B400" s="35"/>
      <c r="C400" s="36"/>
      <c r="D400" s="205" t="s">
        <v>163</v>
      </c>
      <c r="E400" s="36"/>
      <c r="F400" s="206" t="s">
        <v>623</v>
      </c>
      <c r="G400" s="36"/>
      <c r="H400" s="36"/>
      <c r="I400" s="207"/>
      <c r="J400" s="36"/>
      <c r="K400" s="36"/>
      <c r="L400" s="39"/>
      <c r="M400" s="208"/>
      <c r="N400" s="209"/>
      <c r="O400" s="71"/>
      <c r="P400" s="71"/>
      <c r="Q400" s="71"/>
      <c r="R400" s="71"/>
      <c r="S400" s="71"/>
      <c r="T400" s="72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163</v>
      </c>
      <c r="AU400" s="17" t="s">
        <v>85</v>
      </c>
    </row>
    <row r="401" spans="1:65" s="14" customFormat="1" ht="11.25">
      <c r="B401" s="221"/>
      <c r="C401" s="222"/>
      <c r="D401" s="205" t="s">
        <v>164</v>
      </c>
      <c r="E401" s="223" t="s">
        <v>1</v>
      </c>
      <c r="F401" s="224" t="s">
        <v>619</v>
      </c>
      <c r="G401" s="222"/>
      <c r="H401" s="223" t="s">
        <v>1</v>
      </c>
      <c r="I401" s="225"/>
      <c r="J401" s="222"/>
      <c r="K401" s="222"/>
      <c r="L401" s="226"/>
      <c r="M401" s="227"/>
      <c r="N401" s="228"/>
      <c r="O401" s="228"/>
      <c r="P401" s="228"/>
      <c r="Q401" s="228"/>
      <c r="R401" s="228"/>
      <c r="S401" s="228"/>
      <c r="T401" s="229"/>
      <c r="AT401" s="230" t="s">
        <v>164</v>
      </c>
      <c r="AU401" s="230" t="s">
        <v>85</v>
      </c>
      <c r="AV401" s="14" t="s">
        <v>83</v>
      </c>
      <c r="AW401" s="14" t="s">
        <v>31</v>
      </c>
      <c r="AX401" s="14" t="s">
        <v>75</v>
      </c>
      <c r="AY401" s="230" t="s">
        <v>154</v>
      </c>
    </row>
    <row r="402" spans="1:65" s="13" customFormat="1" ht="11.25">
      <c r="B402" s="210"/>
      <c r="C402" s="211"/>
      <c r="D402" s="205" t="s">
        <v>164</v>
      </c>
      <c r="E402" s="212" t="s">
        <v>1</v>
      </c>
      <c r="F402" s="213" t="s">
        <v>178</v>
      </c>
      <c r="G402" s="211"/>
      <c r="H402" s="214">
        <v>3</v>
      </c>
      <c r="I402" s="215"/>
      <c r="J402" s="211"/>
      <c r="K402" s="211"/>
      <c r="L402" s="216"/>
      <c r="M402" s="217"/>
      <c r="N402" s="218"/>
      <c r="O402" s="218"/>
      <c r="P402" s="218"/>
      <c r="Q402" s="218"/>
      <c r="R402" s="218"/>
      <c r="S402" s="218"/>
      <c r="T402" s="219"/>
      <c r="AT402" s="220" t="s">
        <v>164</v>
      </c>
      <c r="AU402" s="220" t="s">
        <v>85</v>
      </c>
      <c r="AV402" s="13" t="s">
        <v>85</v>
      </c>
      <c r="AW402" s="13" t="s">
        <v>31</v>
      </c>
      <c r="AX402" s="13" t="s">
        <v>75</v>
      </c>
      <c r="AY402" s="220" t="s">
        <v>154</v>
      </c>
    </row>
    <row r="403" spans="1:65" s="15" customFormat="1" ht="11.25">
      <c r="B403" s="231"/>
      <c r="C403" s="232"/>
      <c r="D403" s="205" t="s">
        <v>164</v>
      </c>
      <c r="E403" s="233" t="s">
        <v>1</v>
      </c>
      <c r="F403" s="234" t="s">
        <v>171</v>
      </c>
      <c r="G403" s="232"/>
      <c r="H403" s="235">
        <v>3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AT403" s="241" t="s">
        <v>164</v>
      </c>
      <c r="AU403" s="241" t="s">
        <v>85</v>
      </c>
      <c r="AV403" s="15" t="s">
        <v>162</v>
      </c>
      <c r="AW403" s="15" t="s">
        <v>31</v>
      </c>
      <c r="AX403" s="15" t="s">
        <v>83</v>
      </c>
      <c r="AY403" s="241" t="s">
        <v>154</v>
      </c>
    </row>
    <row r="404" spans="1:65" s="2" customFormat="1" ht="24.2" customHeight="1">
      <c r="A404" s="34"/>
      <c r="B404" s="35"/>
      <c r="C404" s="242" t="s">
        <v>624</v>
      </c>
      <c r="D404" s="242" t="s">
        <v>239</v>
      </c>
      <c r="E404" s="243" t="s">
        <v>625</v>
      </c>
      <c r="F404" s="244" t="s">
        <v>626</v>
      </c>
      <c r="G404" s="245" t="s">
        <v>159</v>
      </c>
      <c r="H404" s="246">
        <v>2</v>
      </c>
      <c r="I404" s="247"/>
      <c r="J404" s="248">
        <f>ROUND(I404*H404,2)</f>
        <v>0</v>
      </c>
      <c r="K404" s="244" t="s">
        <v>160</v>
      </c>
      <c r="L404" s="39"/>
      <c r="M404" s="249" t="s">
        <v>1</v>
      </c>
      <c r="N404" s="250" t="s">
        <v>40</v>
      </c>
      <c r="O404" s="71"/>
      <c r="P404" s="201">
        <f>O404*H404</f>
        <v>0</v>
      </c>
      <c r="Q404" s="201">
        <v>0</v>
      </c>
      <c r="R404" s="201">
        <f>Q404*H404</f>
        <v>0</v>
      </c>
      <c r="S404" s="201">
        <v>0</v>
      </c>
      <c r="T404" s="202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03" t="s">
        <v>162</v>
      </c>
      <c r="AT404" s="203" t="s">
        <v>239</v>
      </c>
      <c r="AU404" s="203" t="s">
        <v>85</v>
      </c>
      <c r="AY404" s="17" t="s">
        <v>154</v>
      </c>
      <c r="BE404" s="204">
        <f>IF(N404="základní",J404,0)</f>
        <v>0</v>
      </c>
      <c r="BF404" s="204">
        <f>IF(N404="snížená",J404,0)</f>
        <v>0</v>
      </c>
      <c r="BG404" s="204">
        <f>IF(N404="zákl. přenesená",J404,0)</f>
        <v>0</v>
      </c>
      <c r="BH404" s="204">
        <f>IF(N404="sníž. přenesená",J404,0)</f>
        <v>0</v>
      </c>
      <c r="BI404" s="204">
        <f>IF(N404="nulová",J404,0)</f>
        <v>0</v>
      </c>
      <c r="BJ404" s="17" t="s">
        <v>83</v>
      </c>
      <c r="BK404" s="204">
        <f>ROUND(I404*H404,2)</f>
        <v>0</v>
      </c>
      <c r="BL404" s="17" t="s">
        <v>162</v>
      </c>
      <c r="BM404" s="203" t="s">
        <v>627</v>
      </c>
    </row>
    <row r="405" spans="1:65" s="2" customFormat="1" ht="29.25">
      <c r="A405" s="34"/>
      <c r="B405" s="35"/>
      <c r="C405" s="36"/>
      <c r="D405" s="205" t="s">
        <v>163</v>
      </c>
      <c r="E405" s="36"/>
      <c r="F405" s="206" t="s">
        <v>628</v>
      </c>
      <c r="G405" s="36"/>
      <c r="H405" s="36"/>
      <c r="I405" s="207"/>
      <c r="J405" s="36"/>
      <c r="K405" s="36"/>
      <c r="L405" s="39"/>
      <c r="M405" s="208"/>
      <c r="N405" s="209"/>
      <c r="O405" s="71"/>
      <c r="P405" s="71"/>
      <c r="Q405" s="71"/>
      <c r="R405" s="71"/>
      <c r="S405" s="71"/>
      <c r="T405" s="72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163</v>
      </c>
      <c r="AU405" s="17" t="s">
        <v>85</v>
      </c>
    </row>
    <row r="406" spans="1:65" s="14" customFormat="1" ht="11.25">
      <c r="B406" s="221"/>
      <c r="C406" s="222"/>
      <c r="D406" s="205" t="s">
        <v>164</v>
      </c>
      <c r="E406" s="223" t="s">
        <v>1</v>
      </c>
      <c r="F406" s="224" t="s">
        <v>619</v>
      </c>
      <c r="G406" s="222"/>
      <c r="H406" s="223" t="s">
        <v>1</v>
      </c>
      <c r="I406" s="225"/>
      <c r="J406" s="222"/>
      <c r="K406" s="222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164</v>
      </c>
      <c r="AU406" s="230" t="s">
        <v>85</v>
      </c>
      <c r="AV406" s="14" t="s">
        <v>83</v>
      </c>
      <c r="AW406" s="14" t="s">
        <v>31</v>
      </c>
      <c r="AX406" s="14" t="s">
        <v>75</v>
      </c>
      <c r="AY406" s="230" t="s">
        <v>154</v>
      </c>
    </row>
    <row r="407" spans="1:65" s="13" customFormat="1" ht="11.25">
      <c r="B407" s="210"/>
      <c r="C407" s="211"/>
      <c r="D407" s="205" t="s">
        <v>164</v>
      </c>
      <c r="E407" s="212" t="s">
        <v>1</v>
      </c>
      <c r="F407" s="213" t="s">
        <v>85</v>
      </c>
      <c r="G407" s="211"/>
      <c r="H407" s="214">
        <v>2</v>
      </c>
      <c r="I407" s="215"/>
      <c r="J407" s="211"/>
      <c r="K407" s="211"/>
      <c r="L407" s="216"/>
      <c r="M407" s="217"/>
      <c r="N407" s="218"/>
      <c r="O407" s="218"/>
      <c r="P407" s="218"/>
      <c r="Q407" s="218"/>
      <c r="R407" s="218"/>
      <c r="S407" s="218"/>
      <c r="T407" s="219"/>
      <c r="AT407" s="220" t="s">
        <v>164</v>
      </c>
      <c r="AU407" s="220" t="s">
        <v>85</v>
      </c>
      <c r="AV407" s="13" t="s">
        <v>85</v>
      </c>
      <c r="AW407" s="13" t="s">
        <v>31</v>
      </c>
      <c r="AX407" s="13" t="s">
        <v>75</v>
      </c>
      <c r="AY407" s="220" t="s">
        <v>154</v>
      </c>
    </row>
    <row r="408" spans="1:65" s="15" customFormat="1" ht="11.25">
      <c r="B408" s="231"/>
      <c r="C408" s="232"/>
      <c r="D408" s="205" t="s">
        <v>164</v>
      </c>
      <c r="E408" s="233" t="s">
        <v>1</v>
      </c>
      <c r="F408" s="234" t="s">
        <v>171</v>
      </c>
      <c r="G408" s="232"/>
      <c r="H408" s="235">
        <v>2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AT408" s="241" t="s">
        <v>164</v>
      </c>
      <c r="AU408" s="241" t="s">
        <v>85</v>
      </c>
      <c r="AV408" s="15" t="s">
        <v>162</v>
      </c>
      <c r="AW408" s="15" t="s">
        <v>31</v>
      </c>
      <c r="AX408" s="15" t="s">
        <v>83</v>
      </c>
      <c r="AY408" s="241" t="s">
        <v>154</v>
      </c>
    </row>
    <row r="409" spans="1:65" s="2" customFormat="1" ht="21.75" customHeight="1">
      <c r="A409" s="34"/>
      <c r="B409" s="35"/>
      <c r="C409" s="242" t="s">
        <v>341</v>
      </c>
      <c r="D409" s="242" t="s">
        <v>239</v>
      </c>
      <c r="E409" s="243" t="s">
        <v>629</v>
      </c>
      <c r="F409" s="244" t="s">
        <v>630</v>
      </c>
      <c r="G409" s="245" t="s">
        <v>159</v>
      </c>
      <c r="H409" s="246">
        <v>6</v>
      </c>
      <c r="I409" s="247"/>
      <c r="J409" s="248">
        <f>ROUND(I409*H409,2)</f>
        <v>0</v>
      </c>
      <c r="K409" s="244" t="s">
        <v>160</v>
      </c>
      <c r="L409" s="39"/>
      <c r="M409" s="249" t="s">
        <v>1</v>
      </c>
      <c r="N409" s="250" t="s">
        <v>40</v>
      </c>
      <c r="O409" s="71"/>
      <c r="P409" s="201">
        <f>O409*H409</f>
        <v>0</v>
      </c>
      <c r="Q409" s="201">
        <v>0</v>
      </c>
      <c r="R409" s="201">
        <f>Q409*H409</f>
        <v>0</v>
      </c>
      <c r="S409" s="201">
        <v>0</v>
      </c>
      <c r="T409" s="202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3" t="s">
        <v>162</v>
      </c>
      <c r="AT409" s="203" t="s">
        <v>239</v>
      </c>
      <c r="AU409" s="203" t="s">
        <v>85</v>
      </c>
      <c r="AY409" s="17" t="s">
        <v>154</v>
      </c>
      <c r="BE409" s="204">
        <f>IF(N409="základní",J409,0)</f>
        <v>0</v>
      </c>
      <c r="BF409" s="204">
        <f>IF(N409="snížená",J409,0)</f>
        <v>0</v>
      </c>
      <c r="BG409" s="204">
        <f>IF(N409="zákl. přenesená",J409,0)</f>
        <v>0</v>
      </c>
      <c r="BH409" s="204">
        <f>IF(N409="sníž. přenesená",J409,0)</f>
        <v>0</v>
      </c>
      <c r="BI409" s="204">
        <f>IF(N409="nulová",J409,0)</f>
        <v>0</v>
      </c>
      <c r="BJ409" s="17" t="s">
        <v>83</v>
      </c>
      <c r="BK409" s="204">
        <f>ROUND(I409*H409,2)</f>
        <v>0</v>
      </c>
      <c r="BL409" s="17" t="s">
        <v>162</v>
      </c>
      <c r="BM409" s="203" t="s">
        <v>566</v>
      </c>
    </row>
    <row r="410" spans="1:65" s="2" customFormat="1" ht="29.25">
      <c r="A410" s="34"/>
      <c r="B410" s="35"/>
      <c r="C410" s="36"/>
      <c r="D410" s="205" t="s">
        <v>163</v>
      </c>
      <c r="E410" s="36"/>
      <c r="F410" s="206" t="s">
        <v>631</v>
      </c>
      <c r="G410" s="36"/>
      <c r="H410" s="36"/>
      <c r="I410" s="207"/>
      <c r="J410" s="36"/>
      <c r="K410" s="36"/>
      <c r="L410" s="39"/>
      <c r="M410" s="208"/>
      <c r="N410" s="209"/>
      <c r="O410" s="71"/>
      <c r="P410" s="71"/>
      <c r="Q410" s="71"/>
      <c r="R410" s="71"/>
      <c r="S410" s="71"/>
      <c r="T410" s="72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163</v>
      </c>
      <c r="AU410" s="17" t="s">
        <v>85</v>
      </c>
    </row>
    <row r="411" spans="1:65" s="14" customFormat="1" ht="11.25">
      <c r="B411" s="221"/>
      <c r="C411" s="222"/>
      <c r="D411" s="205" t="s">
        <v>164</v>
      </c>
      <c r="E411" s="223" t="s">
        <v>1</v>
      </c>
      <c r="F411" s="224" t="s">
        <v>619</v>
      </c>
      <c r="G411" s="222"/>
      <c r="H411" s="223" t="s">
        <v>1</v>
      </c>
      <c r="I411" s="225"/>
      <c r="J411" s="222"/>
      <c r="K411" s="222"/>
      <c r="L411" s="226"/>
      <c r="M411" s="227"/>
      <c r="N411" s="228"/>
      <c r="O411" s="228"/>
      <c r="P411" s="228"/>
      <c r="Q411" s="228"/>
      <c r="R411" s="228"/>
      <c r="S411" s="228"/>
      <c r="T411" s="229"/>
      <c r="AT411" s="230" t="s">
        <v>164</v>
      </c>
      <c r="AU411" s="230" t="s">
        <v>85</v>
      </c>
      <c r="AV411" s="14" t="s">
        <v>83</v>
      </c>
      <c r="AW411" s="14" t="s">
        <v>31</v>
      </c>
      <c r="AX411" s="14" t="s">
        <v>75</v>
      </c>
      <c r="AY411" s="230" t="s">
        <v>154</v>
      </c>
    </row>
    <row r="412" spans="1:65" s="13" customFormat="1" ht="11.25">
      <c r="B412" s="210"/>
      <c r="C412" s="211"/>
      <c r="D412" s="205" t="s">
        <v>164</v>
      </c>
      <c r="E412" s="212" t="s">
        <v>1</v>
      </c>
      <c r="F412" s="213" t="s">
        <v>181</v>
      </c>
      <c r="G412" s="211"/>
      <c r="H412" s="214">
        <v>6</v>
      </c>
      <c r="I412" s="215"/>
      <c r="J412" s="211"/>
      <c r="K412" s="211"/>
      <c r="L412" s="216"/>
      <c r="M412" s="217"/>
      <c r="N412" s="218"/>
      <c r="O412" s="218"/>
      <c r="P412" s="218"/>
      <c r="Q412" s="218"/>
      <c r="R412" s="218"/>
      <c r="S412" s="218"/>
      <c r="T412" s="219"/>
      <c r="AT412" s="220" t="s">
        <v>164</v>
      </c>
      <c r="AU412" s="220" t="s">
        <v>85</v>
      </c>
      <c r="AV412" s="13" t="s">
        <v>85</v>
      </c>
      <c r="AW412" s="13" t="s">
        <v>31</v>
      </c>
      <c r="AX412" s="13" t="s">
        <v>75</v>
      </c>
      <c r="AY412" s="220" t="s">
        <v>154</v>
      </c>
    </row>
    <row r="413" spans="1:65" s="15" customFormat="1" ht="11.25">
      <c r="B413" s="231"/>
      <c r="C413" s="232"/>
      <c r="D413" s="205" t="s">
        <v>164</v>
      </c>
      <c r="E413" s="233" t="s">
        <v>1</v>
      </c>
      <c r="F413" s="234" t="s">
        <v>171</v>
      </c>
      <c r="G413" s="232"/>
      <c r="H413" s="235">
        <v>6</v>
      </c>
      <c r="I413" s="236"/>
      <c r="J413" s="232"/>
      <c r="K413" s="232"/>
      <c r="L413" s="237"/>
      <c r="M413" s="238"/>
      <c r="N413" s="239"/>
      <c r="O413" s="239"/>
      <c r="P413" s="239"/>
      <c r="Q413" s="239"/>
      <c r="R413" s="239"/>
      <c r="S413" s="239"/>
      <c r="T413" s="240"/>
      <c r="AT413" s="241" t="s">
        <v>164</v>
      </c>
      <c r="AU413" s="241" t="s">
        <v>85</v>
      </c>
      <c r="AV413" s="15" t="s">
        <v>162</v>
      </c>
      <c r="AW413" s="15" t="s">
        <v>31</v>
      </c>
      <c r="AX413" s="15" t="s">
        <v>83</v>
      </c>
      <c r="AY413" s="241" t="s">
        <v>154</v>
      </c>
    </row>
    <row r="414" spans="1:65" s="2" customFormat="1" ht="24.2" customHeight="1">
      <c r="A414" s="34"/>
      <c r="B414" s="35"/>
      <c r="C414" s="242" t="s">
        <v>632</v>
      </c>
      <c r="D414" s="242" t="s">
        <v>239</v>
      </c>
      <c r="E414" s="243" t="s">
        <v>633</v>
      </c>
      <c r="F414" s="244" t="s">
        <v>634</v>
      </c>
      <c r="G414" s="245" t="s">
        <v>159</v>
      </c>
      <c r="H414" s="246">
        <v>3</v>
      </c>
      <c r="I414" s="247"/>
      <c r="J414" s="248">
        <f>ROUND(I414*H414,2)</f>
        <v>0</v>
      </c>
      <c r="K414" s="244" t="s">
        <v>160</v>
      </c>
      <c r="L414" s="39"/>
      <c r="M414" s="249" t="s">
        <v>1</v>
      </c>
      <c r="N414" s="250" t="s">
        <v>40</v>
      </c>
      <c r="O414" s="71"/>
      <c r="P414" s="201">
        <f>O414*H414</f>
        <v>0</v>
      </c>
      <c r="Q414" s="201">
        <v>0</v>
      </c>
      <c r="R414" s="201">
        <f>Q414*H414</f>
        <v>0</v>
      </c>
      <c r="S414" s="201">
        <v>0</v>
      </c>
      <c r="T414" s="202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03" t="s">
        <v>162</v>
      </c>
      <c r="AT414" s="203" t="s">
        <v>239</v>
      </c>
      <c r="AU414" s="203" t="s">
        <v>85</v>
      </c>
      <c r="AY414" s="17" t="s">
        <v>154</v>
      </c>
      <c r="BE414" s="204">
        <f>IF(N414="základní",J414,0)</f>
        <v>0</v>
      </c>
      <c r="BF414" s="204">
        <f>IF(N414="snížená",J414,0)</f>
        <v>0</v>
      </c>
      <c r="BG414" s="204">
        <f>IF(N414="zákl. přenesená",J414,0)</f>
        <v>0</v>
      </c>
      <c r="BH414" s="204">
        <f>IF(N414="sníž. přenesená",J414,0)</f>
        <v>0</v>
      </c>
      <c r="BI414" s="204">
        <f>IF(N414="nulová",J414,0)</f>
        <v>0</v>
      </c>
      <c r="BJ414" s="17" t="s">
        <v>83</v>
      </c>
      <c r="BK414" s="204">
        <f>ROUND(I414*H414,2)</f>
        <v>0</v>
      </c>
      <c r="BL414" s="17" t="s">
        <v>162</v>
      </c>
      <c r="BM414" s="203" t="s">
        <v>635</v>
      </c>
    </row>
    <row r="415" spans="1:65" s="2" customFormat="1" ht="29.25">
      <c r="A415" s="34"/>
      <c r="B415" s="35"/>
      <c r="C415" s="36"/>
      <c r="D415" s="205" t="s">
        <v>163</v>
      </c>
      <c r="E415" s="36"/>
      <c r="F415" s="206" t="s">
        <v>636</v>
      </c>
      <c r="G415" s="36"/>
      <c r="H415" s="36"/>
      <c r="I415" s="207"/>
      <c r="J415" s="36"/>
      <c r="K415" s="36"/>
      <c r="L415" s="39"/>
      <c r="M415" s="208"/>
      <c r="N415" s="209"/>
      <c r="O415" s="71"/>
      <c r="P415" s="71"/>
      <c r="Q415" s="71"/>
      <c r="R415" s="71"/>
      <c r="S415" s="71"/>
      <c r="T415" s="72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163</v>
      </c>
      <c r="AU415" s="17" t="s">
        <v>85</v>
      </c>
    </row>
    <row r="416" spans="1:65" s="14" customFormat="1" ht="11.25">
      <c r="B416" s="221"/>
      <c r="C416" s="222"/>
      <c r="D416" s="205" t="s">
        <v>164</v>
      </c>
      <c r="E416" s="223" t="s">
        <v>1</v>
      </c>
      <c r="F416" s="224" t="s">
        <v>619</v>
      </c>
      <c r="G416" s="222"/>
      <c r="H416" s="223" t="s">
        <v>1</v>
      </c>
      <c r="I416" s="225"/>
      <c r="J416" s="222"/>
      <c r="K416" s="222"/>
      <c r="L416" s="226"/>
      <c r="M416" s="227"/>
      <c r="N416" s="228"/>
      <c r="O416" s="228"/>
      <c r="P416" s="228"/>
      <c r="Q416" s="228"/>
      <c r="R416" s="228"/>
      <c r="S416" s="228"/>
      <c r="T416" s="229"/>
      <c r="AT416" s="230" t="s">
        <v>164</v>
      </c>
      <c r="AU416" s="230" t="s">
        <v>85</v>
      </c>
      <c r="AV416" s="14" t="s">
        <v>83</v>
      </c>
      <c r="AW416" s="14" t="s">
        <v>31</v>
      </c>
      <c r="AX416" s="14" t="s">
        <v>75</v>
      </c>
      <c r="AY416" s="230" t="s">
        <v>154</v>
      </c>
    </row>
    <row r="417" spans="1:65" s="13" customFormat="1" ht="11.25">
      <c r="B417" s="210"/>
      <c r="C417" s="211"/>
      <c r="D417" s="205" t="s">
        <v>164</v>
      </c>
      <c r="E417" s="212" t="s">
        <v>1</v>
      </c>
      <c r="F417" s="213" t="s">
        <v>178</v>
      </c>
      <c r="G417" s="211"/>
      <c r="H417" s="214">
        <v>3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164</v>
      </c>
      <c r="AU417" s="220" t="s">
        <v>85</v>
      </c>
      <c r="AV417" s="13" t="s">
        <v>85</v>
      </c>
      <c r="AW417" s="13" t="s">
        <v>31</v>
      </c>
      <c r="AX417" s="13" t="s">
        <v>75</v>
      </c>
      <c r="AY417" s="220" t="s">
        <v>154</v>
      </c>
    </row>
    <row r="418" spans="1:65" s="15" customFormat="1" ht="11.25">
      <c r="B418" s="231"/>
      <c r="C418" s="232"/>
      <c r="D418" s="205" t="s">
        <v>164</v>
      </c>
      <c r="E418" s="233" t="s">
        <v>1</v>
      </c>
      <c r="F418" s="234" t="s">
        <v>171</v>
      </c>
      <c r="G418" s="232"/>
      <c r="H418" s="235">
        <v>3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164</v>
      </c>
      <c r="AU418" s="241" t="s">
        <v>85</v>
      </c>
      <c r="AV418" s="15" t="s">
        <v>162</v>
      </c>
      <c r="AW418" s="15" t="s">
        <v>31</v>
      </c>
      <c r="AX418" s="15" t="s">
        <v>83</v>
      </c>
      <c r="AY418" s="241" t="s">
        <v>154</v>
      </c>
    </row>
    <row r="419" spans="1:65" s="2" customFormat="1" ht="24.2" customHeight="1">
      <c r="A419" s="34"/>
      <c r="B419" s="35"/>
      <c r="C419" s="242" t="s">
        <v>347</v>
      </c>
      <c r="D419" s="242" t="s">
        <v>239</v>
      </c>
      <c r="E419" s="243" t="s">
        <v>637</v>
      </c>
      <c r="F419" s="244" t="s">
        <v>638</v>
      </c>
      <c r="G419" s="245" t="s">
        <v>159</v>
      </c>
      <c r="H419" s="246">
        <v>2</v>
      </c>
      <c r="I419" s="247"/>
      <c r="J419" s="248">
        <f>ROUND(I419*H419,2)</f>
        <v>0</v>
      </c>
      <c r="K419" s="244" t="s">
        <v>160</v>
      </c>
      <c r="L419" s="39"/>
      <c r="M419" s="249" t="s">
        <v>1</v>
      </c>
      <c r="N419" s="250" t="s">
        <v>40</v>
      </c>
      <c r="O419" s="71"/>
      <c r="P419" s="201">
        <f>O419*H419</f>
        <v>0</v>
      </c>
      <c r="Q419" s="201">
        <v>0</v>
      </c>
      <c r="R419" s="201">
        <f>Q419*H419</f>
        <v>0</v>
      </c>
      <c r="S419" s="201">
        <v>0</v>
      </c>
      <c r="T419" s="202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03" t="s">
        <v>162</v>
      </c>
      <c r="AT419" s="203" t="s">
        <v>239</v>
      </c>
      <c r="AU419" s="203" t="s">
        <v>85</v>
      </c>
      <c r="AY419" s="17" t="s">
        <v>154</v>
      </c>
      <c r="BE419" s="204">
        <f>IF(N419="základní",J419,0)</f>
        <v>0</v>
      </c>
      <c r="BF419" s="204">
        <f>IF(N419="snížená",J419,0)</f>
        <v>0</v>
      </c>
      <c r="BG419" s="204">
        <f>IF(N419="zákl. přenesená",J419,0)</f>
        <v>0</v>
      </c>
      <c r="BH419" s="204">
        <f>IF(N419="sníž. přenesená",J419,0)</f>
        <v>0</v>
      </c>
      <c r="BI419" s="204">
        <f>IF(N419="nulová",J419,0)</f>
        <v>0</v>
      </c>
      <c r="BJ419" s="17" t="s">
        <v>83</v>
      </c>
      <c r="BK419" s="204">
        <f>ROUND(I419*H419,2)</f>
        <v>0</v>
      </c>
      <c r="BL419" s="17" t="s">
        <v>162</v>
      </c>
      <c r="BM419" s="203" t="s">
        <v>639</v>
      </c>
    </row>
    <row r="420" spans="1:65" s="2" customFormat="1" ht="29.25">
      <c r="A420" s="34"/>
      <c r="B420" s="35"/>
      <c r="C420" s="36"/>
      <c r="D420" s="205" t="s">
        <v>163</v>
      </c>
      <c r="E420" s="36"/>
      <c r="F420" s="206" t="s">
        <v>640</v>
      </c>
      <c r="G420" s="36"/>
      <c r="H420" s="36"/>
      <c r="I420" s="207"/>
      <c r="J420" s="36"/>
      <c r="K420" s="36"/>
      <c r="L420" s="39"/>
      <c r="M420" s="208"/>
      <c r="N420" s="209"/>
      <c r="O420" s="71"/>
      <c r="P420" s="71"/>
      <c r="Q420" s="71"/>
      <c r="R420" s="71"/>
      <c r="S420" s="71"/>
      <c r="T420" s="72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163</v>
      </c>
      <c r="AU420" s="17" t="s">
        <v>85</v>
      </c>
    </row>
    <row r="421" spans="1:65" s="14" customFormat="1" ht="11.25">
      <c r="B421" s="221"/>
      <c r="C421" s="222"/>
      <c r="D421" s="205" t="s">
        <v>164</v>
      </c>
      <c r="E421" s="223" t="s">
        <v>1</v>
      </c>
      <c r="F421" s="224" t="s">
        <v>619</v>
      </c>
      <c r="G421" s="222"/>
      <c r="H421" s="223" t="s">
        <v>1</v>
      </c>
      <c r="I421" s="225"/>
      <c r="J421" s="222"/>
      <c r="K421" s="222"/>
      <c r="L421" s="226"/>
      <c r="M421" s="227"/>
      <c r="N421" s="228"/>
      <c r="O421" s="228"/>
      <c r="P421" s="228"/>
      <c r="Q421" s="228"/>
      <c r="R421" s="228"/>
      <c r="S421" s="228"/>
      <c r="T421" s="229"/>
      <c r="AT421" s="230" t="s">
        <v>164</v>
      </c>
      <c r="AU421" s="230" t="s">
        <v>85</v>
      </c>
      <c r="AV421" s="14" t="s">
        <v>83</v>
      </c>
      <c r="AW421" s="14" t="s">
        <v>31</v>
      </c>
      <c r="AX421" s="14" t="s">
        <v>75</v>
      </c>
      <c r="AY421" s="230" t="s">
        <v>154</v>
      </c>
    </row>
    <row r="422" spans="1:65" s="13" customFormat="1" ht="11.25">
      <c r="B422" s="210"/>
      <c r="C422" s="211"/>
      <c r="D422" s="205" t="s">
        <v>164</v>
      </c>
      <c r="E422" s="212" t="s">
        <v>1</v>
      </c>
      <c r="F422" s="213" t="s">
        <v>85</v>
      </c>
      <c r="G422" s="211"/>
      <c r="H422" s="214">
        <v>2</v>
      </c>
      <c r="I422" s="215"/>
      <c r="J422" s="211"/>
      <c r="K422" s="211"/>
      <c r="L422" s="216"/>
      <c r="M422" s="217"/>
      <c r="N422" s="218"/>
      <c r="O422" s="218"/>
      <c r="P422" s="218"/>
      <c r="Q422" s="218"/>
      <c r="R422" s="218"/>
      <c r="S422" s="218"/>
      <c r="T422" s="219"/>
      <c r="AT422" s="220" t="s">
        <v>164</v>
      </c>
      <c r="AU422" s="220" t="s">
        <v>85</v>
      </c>
      <c r="AV422" s="13" t="s">
        <v>85</v>
      </c>
      <c r="AW422" s="13" t="s">
        <v>31</v>
      </c>
      <c r="AX422" s="13" t="s">
        <v>75</v>
      </c>
      <c r="AY422" s="220" t="s">
        <v>154</v>
      </c>
    </row>
    <row r="423" spans="1:65" s="15" customFormat="1" ht="11.25">
      <c r="B423" s="231"/>
      <c r="C423" s="232"/>
      <c r="D423" s="205" t="s">
        <v>164</v>
      </c>
      <c r="E423" s="233" t="s">
        <v>1</v>
      </c>
      <c r="F423" s="234" t="s">
        <v>171</v>
      </c>
      <c r="G423" s="232"/>
      <c r="H423" s="235">
        <v>2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AT423" s="241" t="s">
        <v>164</v>
      </c>
      <c r="AU423" s="241" t="s">
        <v>85</v>
      </c>
      <c r="AV423" s="15" t="s">
        <v>162</v>
      </c>
      <c r="AW423" s="15" t="s">
        <v>31</v>
      </c>
      <c r="AX423" s="15" t="s">
        <v>83</v>
      </c>
      <c r="AY423" s="241" t="s">
        <v>154</v>
      </c>
    </row>
    <row r="424" spans="1:65" s="2" customFormat="1" ht="24.2" customHeight="1">
      <c r="A424" s="34"/>
      <c r="B424" s="35"/>
      <c r="C424" s="242" t="s">
        <v>641</v>
      </c>
      <c r="D424" s="242" t="s">
        <v>239</v>
      </c>
      <c r="E424" s="243" t="s">
        <v>300</v>
      </c>
      <c r="F424" s="244" t="s">
        <v>301</v>
      </c>
      <c r="G424" s="245" t="s">
        <v>260</v>
      </c>
      <c r="H424" s="246">
        <v>0.52700000000000002</v>
      </c>
      <c r="I424" s="247"/>
      <c r="J424" s="248">
        <f>ROUND(I424*H424,2)</f>
        <v>0</v>
      </c>
      <c r="K424" s="244" t="s">
        <v>160</v>
      </c>
      <c r="L424" s="39"/>
      <c r="M424" s="249" t="s">
        <v>1</v>
      </c>
      <c r="N424" s="250" t="s">
        <v>40</v>
      </c>
      <c r="O424" s="71"/>
      <c r="P424" s="201">
        <f>O424*H424</f>
        <v>0</v>
      </c>
      <c r="Q424" s="201">
        <v>0</v>
      </c>
      <c r="R424" s="201">
        <f>Q424*H424</f>
        <v>0</v>
      </c>
      <c r="S424" s="201">
        <v>0</v>
      </c>
      <c r="T424" s="202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03" t="s">
        <v>162</v>
      </c>
      <c r="AT424" s="203" t="s">
        <v>239</v>
      </c>
      <c r="AU424" s="203" t="s">
        <v>85</v>
      </c>
      <c r="AY424" s="17" t="s">
        <v>154</v>
      </c>
      <c r="BE424" s="204">
        <f>IF(N424="základní",J424,0)</f>
        <v>0</v>
      </c>
      <c r="BF424" s="204">
        <f>IF(N424="snížená",J424,0)</f>
        <v>0</v>
      </c>
      <c r="BG424" s="204">
        <f>IF(N424="zákl. přenesená",J424,0)</f>
        <v>0</v>
      </c>
      <c r="BH424" s="204">
        <f>IF(N424="sníž. přenesená",J424,0)</f>
        <v>0</v>
      </c>
      <c r="BI424" s="204">
        <f>IF(N424="nulová",J424,0)</f>
        <v>0</v>
      </c>
      <c r="BJ424" s="17" t="s">
        <v>83</v>
      </c>
      <c r="BK424" s="204">
        <f>ROUND(I424*H424,2)</f>
        <v>0</v>
      </c>
      <c r="BL424" s="17" t="s">
        <v>162</v>
      </c>
      <c r="BM424" s="203" t="s">
        <v>642</v>
      </c>
    </row>
    <row r="425" spans="1:65" s="2" customFormat="1" ht="58.5">
      <c r="A425" s="34"/>
      <c r="B425" s="35"/>
      <c r="C425" s="36"/>
      <c r="D425" s="205" t="s">
        <v>163</v>
      </c>
      <c r="E425" s="36"/>
      <c r="F425" s="206" t="s">
        <v>303</v>
      </c>
      <c r="G425" s="36"/>
      <c r="H425" s="36"/>
      <c r="I425" s="207"/>
      <c r="J425" s="36"/>
      <c r="K425" s="36"/>
      <c r="L425" s="39"/>
      <c r="M425" s="208"/>
      <c r="N425" s="209"/>
      <c r="O425" s="71"/>
      <c r="P425" s="71"/>
      <c r="Q425" s="71"/>
      <c r="R425" s="71"/>
      <c r="S425" s="71"/>
      <c r="T425" s="72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163</v>
      </c>
      <c r="AU425" s="17" t="s">
        <v>85</v>
      </c>
    </row>
    <row r="426" spans="1:65" s="14" customFormat="1" ht="11.25">
      <c r="B426" s="221"/>
      <c r="C426" s="222"/>
      <c r="D426" s="205" t="s">
        <v>164</v>
      </c>
      <c r="E426" s="223" t="s">
        <v>1</v>
      </c>
      <c r="F426" s="224" t="s">
        <v>543</v>
      </c>
      <c r="G426" s="222"/>
      <c r="H426" s="223" t="s">
        <v>1</v>
      </c>
      <c r="I426" s="225"/>
      <c r="J426" s="222"/>
      <c r="K426" s="222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164</v>
      </c>
      <c r="AU426" s="230" t="s">
        <v>85</v>
      </c>
      <c r="AV426" s="14" t="s">
        <v>83</v>
      </c>
      <c r="AW426" s="14" t="s">
        <v>31</v>
      </c>
      <c r="AX426" s="14" t="s">
        <v>75</v>
      </c>
      <c r="AY426" s="230" t="s">
        <v>154</v>
      </c>
    </row>
    <row r="427" spans="1:65" s="13" customFormat="1" ht="11.25">
      <c r="B427" s="210"/>
      <c r="C427" s="211"/>
      <c r="D427" s="205" t="s">
        <v>164</v>
      </c>
      <c r="E427" s="212" t="s">
        <v>1</v>
      </c>
      <c r="F427" s="213" t="s">
        <v>643</v>
      </c>
      <c r="G427" s="211"/>
      <c r="H427" s="214">
        <v>0.221</v>
      </c>
      <c r="I427" s="215"/>
      <c r="J427" s="211"/>
      <c r="K427" s="211"/>
      <c r="L427" s="216"/>
      <c r="M427" s="217"/>
      <c r="N427" s="218"/>
      <c r="O427" s="218"/>
      <c r="P427" s="218"/>
      <c r="Q427" s="218"/>
      <c r="R427" s="218"/>
      <c r="S427" s="218"/>
      <c r="T427" s="219"/>
      <c r="AT427" s="220" t="s">
        <v>164</v>
      </c>
      <c r="AU427" s="220" t="s">
        <v>85</v>
      </c>
      <c r="AV427" s="13" t="s">
        <v>85</v>
      </c>
      <c r="AW427" s="13" t="s">
        <v>31</v>
      </c>
      <c r="AX427" s="13" t="s">
        <v>75</v>
      </c>
      <c r="AY427" s="220" t="s">
        <v>154</v>
      </c>
    </row>
    <row r="428" spans="1:65" s="13" customFormat="1" ht="11.25">
      <c r="B428" s="210"/>
      <c r="C428" s="211"/>
      <c r="D428" s="205" t="s">
        <v>164</v>
      </c>
      <c r="E428" s="212" t="s">
        <v>1</v>
      </c>
      <c r="F428" s="213" t="s">
        <v>644</v>
      </c>
      <c r="G428" s="211"/>
      <c r="H428" s="214">
        <v>0.30599999999999999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164</v>
      </c>
      <c r="AU428" s="220" t="s">
        <v>85</v>
      </c>
      <c r="AV428" s="13" t="s">
        <v>85</v>
      </c>
      <c r="AW428" s="13" t="s">
        <v>31</v>
      </c>
      <c r="AX428" s="13" t="s">
        <v>75</v>
      </c>
      <c r="AY428" s="220" t="s">
        <v>154</v>
      </c>
    </row>
    <row r="429" spans="1:65" s="15" customFormat="1" ht="11.25">
      <c r="B429" s="231"/>
      <c r="C429" s="232"/>
      <c r="D429" s="205" t="s">
        <v>164</v>
      </c>
      <c r="E429" s="233" t="s">
        <v>1</v>
      </c>
      <c r="F429" s="234" t="s">
        <v>171</v>
      </c>
      <c r="G429" s="232"/>
      <c r="H429" s="235">
        <v>0.52700000000000002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AT429" s="241" t="s">
        <v>164</v>
      </c>
      <c r="AU429" s="241" t="s">
        <v>85</v>
      </c>
      <c r="AV429" s="15" t="s">
        <v>162</v>
      </c>
      <c r="AW429" s="15" t="s">
        <v>31</v>
      </c>
      <c r="AX429" s="15" t="s">
        <v>83</v>
      </c>
      <c r="AY429" s="241" t="s">
        <v>154</v>
      </c>
    </row>
    <row r="430" spans="1:65" s="2" customFormat="1" ht="24.2" customHeight="1">
      <c r="A430" s="34"/>
      <c r="B430" s="35"/>
      <c r="C430" s="242" t="s">
        <v>352</v>
      </c>
      <c r="D430" s="242" t="s">
        <v>239</v>
      </c>
      <c r="E430" s="243" t="s">
        <v>645</v>
      </c>
      <c r="F430" s="244" t="s">
        <v>646</v>
      </c>
      <c r="G430" s="245" t="s">
        <v>310</v>
      </c>
      <c r="H430" s="246">
        <v>48.2</v>
      </c>
      <c r="I430" s="247"/>
      <c r="J430" s="248">
        <f>ROUND(I430*H430,2)</f>
        <v>0</v>
      </c>
      <c r="K430" s="244" t="s">
        <v>160</v>
      </c>
      <c r="L430" s="39"/>
      <c r="M430" s="249" t="s">
        <v>1</v>
      </c>
      <c r="N430" s="250" t="s">
        <v>40</v>
      </c>
      <c r="O430" s="71"/>
      <c r="P430" s="201">
        <f>O430*H430</f>
        <v>0</v>
      </c>
      <c r="Q430" s="201">
        <v>0</v>
      </c>
      <c r="R430" s="201">
        <f>Q430*H430</f>
        <v>0</v>
      </c>
      <c r="S430" s="201">
        <v>0</v>
      </c>
      <c r="T430" s="202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03" t="s">
        <v>162</v>
      </c>
      <c r="AT430" s="203" t="s">
        <v>239</v>
      </c>
      <c r="AU430" s="203" t="s">
        <v>85</v>
      </c>
      <c r="AY430" s="17" t="s">
        <v>154</v>
      </c>
      <c r="BE430" s="204">
        <f>IF(N430="základní",J430,0)</f>
        <v>0</v>
      </c>
      <c r="BF430" s="204">
        <f>IF(N430="snížená",J430,0)</f>
        <v>0</v>
      </c>
      <c r="BG430" s="204">
        <f>IF(N430="zákl. přenesená",J430,0)</f>
        <v>0</v>
      </c>
      <c r="BH430" s="204">
        <f>IF(N430="sníž. přenesená",J430,0)</f>
        <v>0</v>
      </c>
      <c r="BI430" s="204">
        <f>IF(N430="nulová",J430,0)</f>
        <v>0</v>
      </c>
      <c r="BJ430" s="17" t="s">
        <v>83</v>
      </c>
      <c r="BK430" s="204">
        <f>ROUND(I430*H430,2)</f>
        <v>0</v>
      </c>
      <c r="BL430" s="17" t="s">
        <v>162</v>
      </c>
      <c r="BM430" s="203" t="s">
        <v>647</v>
      </c>
    </row>
    <row r="431" spans="1:65" s="2" customFormat="1" ht="39">
      <c r="A431" s="34"/>
      <c r="B431" s="35"/>
      <c r="C431" s="36"/>
      <c r="D431" s="205" t="s">
        <v>163</v>
      </c>
      <c r="E431" s="36"/>
      <c r="F431" s="206" t="s">
        <v>648</v>
      </c>
      <c r="G431" s="36"/>
      <c r="H431" s="36"/>
      <c r="I431" s="207"/>
      <c r="J431" s="36"/>
      <c r="K431" s="36"/>
      <c r="L431" s="39"/>
      <c r="M431" s="208"/>
      <c r="N431" s="209"/>
      <c r="O431" s="71"/>
      <c r="P431" s="71"/>
      <c r="Q431" s="71"/>
      <c r="R431" s="71"/>
      <c r="S431" s="71"/>
      <c r="T431" s="72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163</v>
      </c>
      <c r="AU431" s="17" t="s">
        <v>85</v>
      </c>
    </row>
    <row r="432" spans="1:65" s="14" customFormat="1" ht="11.25">
      <c r="B432" s="221"/>
      <c r="C432" s="222"/>
      <c r="D432" s="205" t="s">
        <v>164</v>
      </c>
      <c r="E432" s="223" t="s">
        <v>1</v>
      </c>
      <c r="F432" s="224" t="s">
        <v>556</v>
      </c>
      <c r="G432" s="222"/>
      <c r="H432" s="223" t="s">
        <v>1</v>
      </c>
      <c r="I432" s="225"/>
      <c r="J432" s="222"/>
      <c r="K432" s="222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164</v>
      </c>
      <c r="AU432" s="230" t="s">
        <v>85</v>
      </c>
      <c r="AV432" s="14" t="s">
        <v>83</v>
      </c>
      <c r="AW432" s="14" t="s">
        <v>31</v>
      </c>
      <c r="AX432" s="14" t="s">
        <v>75</v>
      </c>
      <c r="AY432" s="230" t="s">
        <v>154</v>
      </c>
    </row>
    <row r="433" spans="1:65" s="13" customFormat="1" ht="11.25">
      <c r="B433" s="210"/>
      <c r="C433" s="211"/>
      <c r="D433" s="205" t="s">
        <v>164</v>
      </c>
      <c r="E433" s="212" t="s">
        <v>1</v>
      </c>
      <c r="F433" s="213" t="s">
        <v>649</v>
      </c>
      <c r="G433" s="211"/>
      <c r="H433" s="214">
        <v>48.2</v>
      </c>
      <c r="I433" s="215"/>
      <c r="J433" s="211"/>
      <c r="K433" s="211"/>
      <c r="L433" s="216"/>
      <c r="M433" s="217"/>
      <c r="N433" s="218"/>
      <c r="O433" s="218"/>
      <c r="P433" s="218"/>
      <c r="Q433" s="218"/>
      <c r="R433" s="218"/>
      <c r="S433" s="218"/>
      <c r="T433" s="219"/>
      <c r="AT433" s="220" t="s">
        <v>164</v>
      </c>
      <c r="AU433" s="220" t="s">
        <v>85</v>
      </c>
      <c r="AV433" s="13" t="s">
        <v>85</v>
      </c>
      <c r="AW433" s="13" t="s">
        <v>31</v>
      </c>
      <c r="AX433" s="13" t="s">
        <v>75</v>
      </c>
      <c r="AY433" s="220" t="s">
        <v>154</v>
      </c>
    </row>
    <row r="434" spans="1:65" s="15" customFormat="1" ht="11.25">
      <c r="B434" s="231"/>
      <c r="C434" s="232"/>
      <c r="D434" s="205" t="s">
        <v>164</v>
      </c>
      <c r="E434" s="233" t="s">
        <v>1</v>
      </c>
      <c r="F434" s="234" t="s">
        <v>171</v>
      </c>
      <c r="G434" s="232"/>
      <c r="H434" s="235">
        <v>48.2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AT434" s="241" t="s">
        <v>164</v>
      </c>
      <c r="AU434" s="241" t="s">
        <v>85</v>
      </c>
      <c r="AV434" s="15" t="s">
        <v>162</v>
      </c>
      <c r="AW434" s="15" t="s">
        <v>31</v>
      </c>
      <c r="AX434" s="15" t="s">
        <v>83</v>
      </c>
      <c r="AY434" s="241" t="s">
        <v>154</v>
      </c>
    </row>
    <row r="435" spans="1:65" s="2" customFormat="1" ht="24.2" customHeight="1">
      <c r="A435" s="34"/>
      <c r="B435" s="35"/>
      <c r="C435" s="242" t="s">
        <v>650</v>
      </c>
      <c r="D435" s="242" t="s">
        <v>239</v>
      </c>
      <c r="E435" s="243" t="s">
        <v>651</v>
      </c>
      <c r="F435" s="244" t="s">
        <v>652</v>
      </c>
      <c r="G435" s="245" t="s">
        <v>310</v>
      </c>
      <c r="H435" s="246">
        <v>48.2</v>
      </c>
      <c r="I435" s="247"/>
      <c r="J435" s="248">
        <f>ROUND(I435*H435,2)</f>
        <v>0</v>
      </c>
      <c r="K435" s="244" t="s">
        <v>160</v>
      </c>
      <c r="L435" s="39"/>
      <c r="M435" s="249" t="s">
        <v>1</v>
      </c>
      <c r="N435" s="250" t="s">
        <v>40</v>
      </c>
      <c r="O435" s="71"/>
      <c r="P435" s="201">
        <f>O435*H435</f>
        <v>0</v>
      </c>
      <c r="Q435" s="201">
        <v>0</v>
      </c>
      <c r="R435" s="201">
        <f>Q435*H435</f>
        <v>0</v>
      </c>
      <c r="S435" s="201">
        <v>0</v>
      </c>
      <c r="T435" s="202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03" t="s">
        <v>162</v>
      </c>
      <c r="AT435" s="203" t="s">
        <v>239</v>
      </c>
      <c r="AU435" s="203" t="s">
        <v>85</v>
      </c>
      <c r="AY435" s="17" t="s">
        <v>154</v>
      </c>
      <c r="BE435" s="204">
        <f>IF(N435="základní",J435,0)</f>
        <v>0</v>
      </c>
      <c r="BF435" s="204">
        <f>IF(N435="snížená",J435,0)</f>
        <v>0</v>
      </c>
      <c r="BG435" s="204">
        <f>IF(N435="zákl. přenesená",J435,0)</f>
        <v>0</v>
      </c>
      <c r="BH435" s="204">
        <f>IF(N435="sníž. přenesená",J435,0)</f>
        <v>0</v>
      </c>
      <c r="BI435" s="204">
        <f>IF(N435="nulová",J435,0)</f>
        <v>0</v>
      </c>
      <c r="BJ435" s="17" t="s">
        <v>83</v>
      </c>
      <c r="BK435" s="204">
        <f>ROUND(I435*H435,2)</f>
        <v>0</v>
      </c>
      <c r="BL435" s="17" t="s">
        <v>162</v>
      </c>
      <c r="BM435" s="203" t="s">
        <v>653</v>
      </c>
    </row>
    <row r="436" spans="1:65" s="2" customFormat="1" ht="29.25">
      <c r="A436" s="34"/>
      <c r="B436" s="35"/>
      <c r="C436" s="36"/>
      <c r="D436" s="205" t="s">
        <v>163</v>
      </c>
      <c r="E436" s="36"/>
      <c r="F436" s="206" t="s">
        <v>654</v>
      </c>
      <c r="G436" s="36"/>
      <c r="H436" s="36"/>
      <c r="I436" s="207"/>
      <c r="J436" s="36"/>
      <c r="K436" s="36"/>
      <c r="L436" s="39"/>
      <c r="M436" s="208"/>
      <c r="N436" s="209"/>
      <c r="O436" s="71"/>
      <c r="P436" s="71"/>
      <c r="Q436" s="71"/>
      <c r="R436" s="71"/>
      <c r="S436" s="71"/>
      <c r="T436" s="72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163</v>
      </c>
      <c r="AU436" s="17" t="s">
        <v>85</v>
      </c>
    </row>
    <row r="437" spans="1:65" s="14" customFormat="1" ht="11.25">
      <c r="B437" s="221"/>
      <c r="C437" s="222"/>
      <c r="D437" s="205" t="s">
        <v>164</v>
      </c>
      <c r="E437" s="223" t="s">
        <v>1</v>
      </c>
      <c r="F437" s="224" t="s">
        <v>556</v>
      </c>
      <c r="G437" s="222"/>
      <c r="H437" s="223" t="s">
        <v>1</v>
      </c>
      <c r="I437" s="225"/>
      <c r="J437" s="222"/>
      <c r="K437" s="222"/>
      <c r="L437" s="226"/>
      <c r="M437" s="227"/>
      <c r="N437" s="228"/>
      <c r="O437" s="228"/>
      <c r="P437" s="228"/>
      <c r="Q437" s="228"/>
      <c r="R437" s="228"/>
      <c r="S437" s="228"/>
      <c r="T437" s="229"/>
      <c r="AT437" s="230" t="s">
        <v>164</v>
      </c>
      <c r="AU437" s="230" t="s">
        <v>85</v>
      </c>
      <c r="AV437" s="14" t="s">
        <v>83</v>
      </c>
      <c r="AW437" s="14" t="s">
        <v>31</v>
      </c>
      <c r="AX437" s="14" t="s">
        <v>75</v>
      </c>
      <c r="AY437" s="230" t="s">
        <v>154</v>
      </c>
    </row>
    <row r="438" spans="1:65" s="13" customFormat="1" ht="11.25">
      <c r="B438" s="210"/>
      <c r="C438" s="211"/>
      <c r="D438" s="205" t="s">
        <v>164</v>
      </c>
      <c r="E438" s="212" t="s">
        <v>1</v>
      </c>
      <c r="F438" s="213" t="s">
        <v>649</v>
      </c>
      <c r="G438" s="211"/>
      <c r="H438" s="214">
        <v>48.2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164</v>
      </c>
      <c r="AU438" s="220" t="s">
        <v>85</v>
      </c>
      <c r="AV438" s="13" t="s">
        <v>85</v>
      </c>
      <c r="AW438" s="13" t="s">
        <v>31</v>
      </c>
      <c r="AX438" s="13" t="s">
        <v>75</v>
      </c>
      <c r="AY438" s="220" t="s">
        <v>154</v>
      </c>
    </row>
    <row r="439" spans="1:65" s="15" customFormat="1" ht="11.25">
      <c r="B439" s="231"/>
      <c r="C439" s="232"/>
      <c r="D439" s="205" t="s">
        <v>164</v>
      </c>
      <c r="E439" s="233" t="s">
        <v>1</v>
      </c>
      <c r="F439" s="234" t="s">
        <v>171</v>
      </c>
      <c r="G439" s="232"/>
      <c r="H439" s="235">
        <v>48.2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AT439" s="241" t="s">
        <v>164</v>
      </c>
      <c r="AU439" s="241" t="s">
        <v>85</v>
      </c>
      <c r="AV439" s="15" t="s">
        <v>162</v>
      </c>
      <c r="AW439" s="15" t="s">
        <v>31</v>
      </c>
      <c r="AX439" s="15" t="s">
        <v>83</v>
      </c>
      <c r="AY439" s="241" t="s">
        <v>154</v>
      </c>
    </row>
    <row r="440" spans="1:65" s="2" customFormat="1" ht="33" customHeight="1">
      <c r="A440" s="34"/>
      <c r="B440" s="35"/>
      <c r="C440" s="242" t="s">
        <v>358</v>
      </c>
      <c r="D440" s="242" t="s">
        <v>239</v>
      </c>
      <c r="E440" s="243" t="s">
        <v>250</v>
      </c>
      <c r="F440" s="244" t="s">
        <v>251</v>
      </c>
      <c r="G440" s="245" t="s">
        <v>217</v>
      </c>
      <c r="H440" s="246">
        <v>789.75</v>
      </c>
      <c r="I440" s="247"/>
      <c r="J440" s="248">
        <f>ROUND(I440*H440,2)</f>
        <v>0</v>
      </c>
      <c r="K440" s="244" t="s">
        <v>160</v>
      </c>
      <c r="L440" s="39"/>
      <c r="M440" s="249" t="s">
        <v>1</v>
      </c>
      <c r="N440" s="250" t="s">
        <v>40</v>
      </c>
      <c r="O440" s="71"/>
      <c r="P440" s="201">
        <f>O440*H440</f>
        <v>0</v>
      </c>
      <c r="Q440" s="201">
        <v>0</v>
      </c>
      <c r="R440" s="201">
        <f>Q440*H440</f>
        <v>0</v>
      </c>
      <c r="S440" s="201">
        <v>0</v>
      </c>
      <c r="T440" s="202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203" t="s">
        <v>162</v>
      </c>
      <c r="AT440" s="203" t="s">
        <v>239</v>
      </c>
      <c r="AU440" s="203" t="s">
        <v>85</v>
      </c>
      <c r="AY440" s="17" t="s">
        <v>154</v>
      </c>
      <c r="BE440" s="204">
        <f>IF(N440="základní",J440,0)</f>
        <v>0</v>
      </c>
      <c r="BF440" s="204">
        <f>IF(N440="snížená",J440,0)</f>
        <v>0</v>
      </c>
      <c r="BG440" s="204">
        <f>IF(N440="zákl. přenesená",J440,0)</f>
        <v>0</v>
      </c>
      <c r="BH440" s="204">
        <f>IF(N440="sníž. přenesená",J440,0)</f>
        <v>0</v>
      </c>
      <c r="BI440" s="204">
        <f>IF(N440="nulová",J440,0)</f>
        <v>0</v>
      </c>
      <c r="BJ440" s="17" t="s">
        <v>83</v>
      </c>
      <c r="BK440" s="204">
        <f>ROUND(I440*H440,2)</f>
        <v>0</v>
      </c>
      <c r="BL440" s="17" t="s">
        <v>162</v>
      </c>
      <c r="BM440" s="203" t="s">
        <v>655</v>
      </c>
    </row>
    <row r="441" spans="1:65" s="2" customFormat="1" ht="87.75">
      <c r="A441" s="34"/>
      <c r="B441" s="35"/>
      <c r="C441" s="36"/>
      <c r="D441" s="205" t="s">
        <v>163</v>
      </c>
      <c r="E441" s="36"/>
      <c r="F441" s="206" t="s">
        <v>253</v>
      </c>
      <c r="G441" s="36"/>
      <c r="H441" s="36"/>
      <c r="I441" s="207"/>
      <c r="J441" s="36"/>
      <c r="K441" s="36"/>
      <c r="L441" s="39"/>
      <c r="M441" s="208"/>
      <c r="N441" s="209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163</v>
      </c>
      <c r="AU441" s="17" t="s">
        <v>85</v>
      </c>
    </row>
    <row r="442" spans="1:65" s="14" customFormat="1" ht="11.25">
      <c r="B442" s="221"/>
      <c r="C442" s="222"/>
      <c r="D442" s="205" t="s">
        <v>164</v>
      </c>
      <c r="E442" s="223" t="s">
        <v>1</v>
      </c>
      <c r="F442" s="224" t="s">
        <v>543</v>
      </c>
      <c r="G442" s="222"/>
      <c r="H442" s="223" t="s">
        <v>1</v>
      </c>
      <c r="I442" s="225"/>
      <c r="J442" s="222"/>
      <c r="K442" s="222"/>
      <c r="L442" s="226"/>
      <c r="M442" s="227"/>
      <c r="N442" s="228"/>
      <c r="O442" s="228"/>
      <c r="P442" s="228"/>
      <c r="Q442" s="228"/>
      <c r="R442" s="228"/>
      <c r="S442" s="228"/>
      <c r="T442" s="229"/>
      <c r="AT442" s="230" t="s">
        <v>164</v>
      </c>
      <c r="AU442" s="230" t="s">
        <v>85</v>
      </c>
      <c r="AV442" s="14" t="s">
        <v>83</v>
      </c>
      <c r="AW442" s="14" t="s">
        <v>31</v>
      </c>
      <c r="AX442" s="14" t="s">
        <v>75</v>
      </c>
      <c r="AY442" s="230" t="s">
        <v>154</v>
      </c>
    </row>
    <row r="443" spans="1:65" s="13" customFormat="1" ht="11.25">
      <c r="B443" s="210"/>
      <c r="C443" s="211"/>
      <c r="D443" s="205" t="s">
        <v>164</v>
      </c>
      <c r="E443" s="212" t="s">
        <v>1</v>
      </c>
      <c r="F443" s="213" t="s">
        <v>656</v>
      </c>
      <c r="G443" s="211"/>
      <c r="H443" s="214">
        <v>330.75</v>
      </c>
      <c r="I443" s="215"/>
      <c r="J443" s="211"/>
      <c r="K443" s="211"/>
      <c r="L443" s="216"/>
      <c r="M443" s="217"/>
      <c r="N443" s="218"/>
      <c r="O443" s="218"/>
      <c r="P443" s="218"/>
      <c r="Q443" s="218"/>
      <c r="R443" s="218"/>
      <c r="S443" s="218"/>
      <c r="T443" s="219"/>
      <c r="AT443" s="220" t="s">
        <v>164</v>
      </c>
      <c r="AU443" s="220" t="s">
        <v>85</v>
      </c>
      <c r="AV443" s="13" t="s">
        <v>85</v>
      </c>
      <c r="AW443" s="13" t="s">
        <v>31</v>
      </c>
      <c r="AX443" s="13" t="s">
        <v>75</v>
      </c>
      <c r="AY443" s="220" t="s">
        <v>154</v>
      </c>
    </row>
    <row r="444" spans="1:65" s="13" customFormat="1" ht="11.25">
      <c r="B444" s="210"/>
      <c r="C444" s="211"/>
      <c r="D444" s="205" t="s">
        <v>164</v>
      </c>
      <c r="E444" s="212" t="s">
        <v>1</v>
      </c>
      <c r="F444" s="213" t="s">
        <v>657</v>
      </c>
      <c r="G444" s="211"/>
      <c r="H444" s="214">
        <v>459</v>
      </c>
      <c r="I444" s="215"/>
      <c r="J444" s="211"/>
      <c r="K444" s="211"/>
      <c r="L444" s="216"/>
      <c r="M444" s="217"/>
      <c r="N444" s="218"/>
      <c r="O444" s="218"/>
      <c r="P444" s="218"/>
      <c r="Q444" s="218"/>
      <c r="R444" s="218"/>
      <c r="S444" s="218"/>
      <c r="T444" s="219"/>
      <c r="AT444" s="220" t="s">
        <v>164</v>
      </c>
      <c r="AU444" s="220" t="s">
        <v>85</v>
      </c>
      <c r="AV444" s="13" t="s">
        <v>85</v>
      </c>
      <c r="AW444" s="13" t="s">
        <v>31</v>
      </c>
      <c r="AX444" s="13" t="s">
        <v>75</v>
      </c>
      <c r="AY444" s="220" t="s">
        <v>154</v>
      </c>
    </row>
    <row r="445" spans="1:65" s="15" customFormat="1" ht="11.25">
      <c r="B445" s="231"/>
      <c r="C445" s="232"/>
      <c r="D445" s="205" t="s">
        <v>164</v>
      </c>
      <c r="E445" s="233" t="s">
        <v>1</v>
      </c>
      <c r="F445" s="234" t="s">
        <v>171</v>
      </c>
      <c r="G445" s="232"/>
      <c r="H445" s="235">
        <v>789.75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AT445" s="241" t="s">
        <v>164</v>
      </c>
      <c r="AU445" s="241" t="s">
        <v>85</v>
      </c>
      <c r="AV445" s="15" t="s">
        <v>162</v>
      </c>
      <c r="AW445" s="15" t="s">
        <v>31</v>
      </c>
      <c r="AX445" s="15" t="s">
        <v>83</v>
      </c>
      <c r="AY445" s="241" t="s">
        <v>154</v>
      </c>
    </row>
    <row r="446" spans="1:65" s="2" customFormat="1" ht="24.2" customHeight="1">
      <c r="A446" s="34"/>
      <c r="B446" s="35"/>
      <c r="C446" s="242" t="s">
        <v>658</v>
      </c>
      <c r="D446" s="242" t="s">
        <v>239</v>
      </c>
      <c r="E446" s="243" t="s">
        <v>659</v>
      </c>
      <c r="F446" s="244" t="s">
        <v>660</v>
      </c>
      <c r="G446" s="245" t="s">
        <v>310</v>
      </c>
      <c r="H446" s="246">
        <v>53.1</v>
      </c>
      <c r="I446" s="247"/>
      <c r="J446" s="248">
        <f>ROUND(I446*H446,2)</f>
        <v>0</v>
      </c>
      <c r="K446" s="244" t="s">
        <v>160</v>
      </c>
      <c r="L446" s="39"/>
      <c r="M446" s="249" t="s">
        <v>1</v>
      </c>
      <c r="N446" s="250" t="s">
        <v>40</v>
      </c>
      <c r="O446" s="71"/>
      <c r="P446" s="201">
        <f>O446*H446</f>
        <v>0</v>
      </c>
      <c r="Q446" s="201">
        <v>0</v>
      </c>
      <c r="R446" s="201">
        <f>Q446*H446</f>
        <v>0</v>
      </c>
      <c r="S446" s="201">
        <v>0</v>
      </c>
      <c r="T446" s="202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203" t="s">
        <v>162</v>
      </c>
      <c r="AT446" s="203" t="s">
        <v>239</v>
      </c>
      <c r="AU446" s="203" t="s">
        <v>85</v>
      </c>
      <c r="AY446" s="17" t="s">
        <v>154</v>
      </c>
      <c r="BE446" s="204">
        <f>IF(N446="základní",J446,0)</f>
        <v>0</v>
      </c>
      <c r="BF446" s="204">
        <f>IF(N446="snížená",J446,0)</f>
        <v>0</v>
      </c>
      <c r="BG446" s="204">
        <f>IF(N446="zákl. přenesená",J446,0)</f>
        <v>0</v>
      </c>
      <c r="BH446" s="204">
        <f>IF(N446="sníž. přenesená",J446,0)</f>
        <v>0</v>
      </c>
      <c r="BI446" s="204">
        <f>IF(N446="nulová",J446,0)</f>
        <v>0</v>
      </c>
      <c r="BJ446" s="17" t="s">
        <v>83</v>
      </c>
      <c r="BK446" s="204">
        <f>ROUND(I446*H446,2)</f>
        <v>0</v>
      </c>
      <c r="BL446" s="17" t="s">
        <v>162</v>
      </c>
      <c r="BM446" s="203" t="s">
        <v>661</v>
      </c>
    </row>
    <row r="447" spans="1:65" s="2" customFormat="1" ht="117">
      <c r="A447" s="34"/>
      <c r="B447" s="35"/>
      <c r="C447" s="36"/>
      <c r="D447" s="205" t="s">
        <v>163</v>
      </c>
      <c r="E447" s="36"/>
      <c r="F447" s="206" t="s">
        <v>662</v>
      </c>
      <c r="G447" s="36"/>
      <c r="H447" s="36"/>
      <c r="I447" s="207"/>
      <c r="J447" s="36"/>
      <c r="K447" s="36"/>
      <c r="L447" s="39"/>
      <c r="M447" s="208"/>
      <c r="N447" s="209"/>
      <c r="O447" s="71"/>
      <c r="P447" s="71"/>
      <c r="Q447" s="71"/>
      <c r="R447" s="71"/>
      <c r="S447" s="71"/>
      <c r="T447" s="72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163</v>
      </c>
      <c r="AU447" s="17" t="s">
        <v>85</v>
      </c>
    </row>
    <row r="448" spans="1:65" s="14" customFormat="1" ht="11.25">
      <c r="B448" s="221"/>
      <c r="C448" s="222"/>
      <c r="D448" s="205" t="s">
        <v>164</v>
      </c>
      <c r="E448" s="223" t="s">
        <v>1</v>
      </c>
      <c r="F448" s="224" t="s">
        <v>556</v>
      </c>
      <c r="G448" s="222"/>
      <c r="H448" s="223" t="s">
        <v>1</v>
      </c>
      <c r="I448" s="225"/>
      <c r="J448" s="222"/>
      <c r="K448" s="222"/>
      <c r="L448" s="226"/>
      <c r="M448" s="227"/>
      <c r="N448" s="228"/>
      <c r="O448" s="228"/>
      <c r="P448" s="228"/>
      <c r="Q448" s="228"/>
      <c r="R448" s="228"/>
      <c r="S448" s="228"/>
      <c r="T448" s="229"/>
      <c r="AT448" s="230" t="s">
        <v>164</v>
      </c>
      <c r="AU448" s="230" t="s">
        <v>85</v>
      </c>
      <c r="AV448" s="14" t="s">
        <v>83</v>
      </c>
      <c r="AW448" s="14" t="s">
        <v>31</v>
      </c>
      <c r="AX448" s="14" t="s">
        <v>75</v>
      </c>
      <c r="AY448" s="230" t="s">
        <v>154</v>
      </c>
    </row>
    <row r="449" spans="1:65" s="13" customFormat="1" ht="11.25">
      <c r="B449" s="210"/>
      <c r="C449" s="211"/>
      <c r="D449" s="205" t="s">
        <v>164</v>
      </c>
      <c r="E449" s="212" t="s">
        <v>1</v>
      </c>
      <c r="F449" s="213" t="s">
        <v>663</v>
      </c>
      <c r="G449" s="211"/>
      <c r="H449" s="214">
        <v>53.1</v>
      </c>
      <c r="I449" s="215"/>
      <c r="J449" s="211"/>
      <c r="K449" s="211"/>
      <c r="L449" s="216"/>
      <c r="M449" s="217"/>
      <c r="N449" s="218"/>
      <c r="O449" s="218"/>
      <c r="P449" s="218"/>
      <c r="Q449" s="218"/>
      <c r="R449" s="218"/>
      <c r="S449" s="218"/>
      <c r="T449" s="219"/>
      <c r="AT449" s="220" t="s">
        <v>164</v>
      </c>
      <c r="AU449" s="220" t="s">
        <v>85</v>
      </c>
      <c r="AV449" s="13" t="s">
        <v>85</v>
      </c>
      <c r="AW449" s="13" t="s">
        <v>31</v>
      </c>
      <c r="AX449" s="13" t="s">
        <v>75</v>
      </c>
      <c r="AY449" s="220" t="s">
        <v>154</v>
      </c>
    </row>
    <row r="450" spans="1:65" s="15" customFormat="1" ht="11.25">
      <c r="B450" s="231"/>
      <c r="C450" s="232"/>
      <c r="D450" s="205" t="s">
        <v>164</v>
      </c>
      <c r="E450" s="233" t="s">
        <v>1</v>
      </c>
      <c r="F450" s="234" t="s">
        <v>171</v>
      </c>
      <c r="G450" s="232"/>
      <c r="H450" s="235">
        <v>53.1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AT450" s="241" t="s">
        <v>164</v>
      </c>
      <c r="AU450" s="241" t="s">
        <v>85</v>
      </c>
      <c r="AV450" s="15" t="s">
        <v>162</v>
      </c>
      <c r="AW450" s="15" t="s">
        <v>31</v>
      </c>
      <c r="AX450" s="15" t="s">
        <v>83</v>
      </c>
      <c r="AY450" s="241" t="s">
        <v>154</v>
      </c>
    </row>
    <row r="451" spans="1:65" s="2" customFormat="1" ht="24.2" customHeight="1">
      <c r="A451" s="34"/>
      <c r="B451" s="35"/>
      <c r="C451" s="242" t="s">
        <v>363</v>
      </c>
      <c r="D451" s="242" t="s">
        <v>239</v>
      </c>
      <c r="E451" s="243" t="s">
        <v>664</v>
      </c>
      <c r="F451" s="244" t="s">
        <v>665</v>
      </c>
      <c r="G451" s="245" t="s">
        <v>159</v>
      </c>
      <c r="H451" s="246">
        <v>8</v>
      </c>
      <c r="I451" s="247"/>
      <c r="J451" s="248">
        <f>ROUND(I451*H451,2)</f>
        <v>0</v>
      </c>
      <c r="K451" s="244" t="s">
        <v>160</v>
      </c>
      <c r="L451" s="39"/>
      <c r="M451" s="249" t="s">
        <v>1</v>
      </c>
      <c r="N451" s="250" t="s">
        <v>40</v>
      </c>
      <c r="O451" s="71"/>
      <c r="P451" s="201">
        <f>O451*H451</f>
        <v>0</v>
      </c>
      <c r="Q451" s="201">
        <v>0</v>
      </c>
      <c r="R451" s="201">
        <f>Q451*H451</f>
        <v>0</v>
      </c>
      <c r="S451" s="201">
        <v>0</v>
      </c>
      <c r="T451" s="202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03" t="s">
        <v>162</v>
      </c>
      <c r="AT451" s="203" t="s">
        <v>239</v>
      </c>
      <c r="AU451" s="203" t="s">
        <v>85</v>
      </c>
      <c r="AY451" s="17" t="s">
        <v>154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17" t="s">
        <v>83</v>
      </c>
      <c r="BK451" s="204">
        <f>ROUND(I451*H451,2)</f>
        <v>0</v>
      </c>
      <c r="BL451" s="17" t="s">
        <v>162</v>
      </c>
      <c r="BM451" s="203" t="s">
        <v>666</v>
      </c>
    </row>
    <row r="452" spans="1:65" s="2" customFormat="1" ht="97.5">
      <c r="A452" s="34"/>
      <c r="B452" s="35"/>
      <c r="C452" s="36"/>
      <c r="D452" s="205" t="s">
        <v>163</v>
      </c>
      <c r="E452" s="36"/>
      <c r="F452" s="206" t="s">
        <v>667</v>
      </c>
      <c r="G452" s="36"/>
      <c r="H452" s="36"/>
      <c r="I452" s="207"/>
      <c r="J452" s="36"/>
      <c r="K452" s="36"/>
      <c r="L452" s="39"/>
      <c r="M452" s="208"/>
      <c r="N452" s="209"/>
      <c r="O452" s="71"/>
      <c r="P452" s="71"/>
      <c r="Q452" s="71"/>
      <c r="R452" s="71"/>
      <c r="S452" s="71"/>
      <c r="T452" s="72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163</v>
      </c>
      <c r="AU452" s="17" t="s">
        <v>85</v>
      </c>
    </row>
    <row r="453" spans="1:65" s="14" customFormat="1" ht="11.25">
      <c r="B453" s="221"/>
      <c r="C453" s="222"/>
      <c r="D453" s="205" t="s">
        <v>164</v>
      </c>
      <c r="E453" s="223" t="s">
        <v>1</v>
      </c>
      <c r="F453" s="224" t="s">
        <v>481</v>
      </c>
      <c r="G453" s="222"/>
      <c r="H453" s="223" t="s">
        <v>1</v>
      </c>
      <c r="I453" s="225"/>
      <c r="J453" s="222"/>
      <c r="K453" s="222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164</v>
      </c>
      <c r="AU453" s="230" t="s">
        <v>85</v>
      </c>
      <c r="AV453" s="14" t="s">
        <v>83</v>
      </c>
      <c r="AW453" s="14" t="s">
        <v>31</v>
      </c>
      <c r="AX453" s="14" t="s">
        <v>75</v>
      </c>
      <c r="AY453" s="230" t="s">
        <v>154</v>
      </c>
    </row>
    <row r="454" spans="1:65" s="13" customFormat="1" ht="11.25">
      <c r="B454" s="210"/>
      <c r="C454" s="211"/>
      <c r="D454" s="205" t="s">
        <v>164</v>
      </c>
      <c r="E454" s="212" t="s">
        <v>1</v>
      </c>
      <c r="F454" s="213" t="s">
        <v>161</v>
      </c>
      <c r="G454" s="211"/>
      <c r="H454" s="214">
        <v>8</v>
      </c>
      <c r="I454" s="215"/>
      <c r="J454" s="211"/>
      <c r="K454" s="211"/>
      <c r="L454" s="216"/>
      <c r="M454" s="217"/>
      <c r="N454" s="218"/>
      <c r="O454" s="218"/>
      <c r="P454" s="218"/>
      <c r="Q454" s="218"/>
      <c r="R454" s="218"/>
      <c r="S454" s="218"/>
      <c r="T454" s="219"/>
      <c r="AT454" s="220" t="s">
        <v>164</v>
      </c>
      <c r="AU454" s="220" t="s">
        <v>85</v>
      </c>
      <c r="AV454" s="13" t="s">
        <v>85</v>
      </c>
      <c r="AW454" s="13" t="s">
        <v>31</v>
      </c>
      <c r="AX454" s="13" t="s">
        <v>75</v>
      </c>
      <c r="AY454" s="220" t="s">
        <v>154</v>
      </c>
    </row>
    <row r="455" spans="1:65" s="15" customFormat="1" ht="11.25">
      <c r="B455" s="231"/>
      <c r="C455" s="232"/>
      <c r="D455" s="205" t="s">
        <v>164</v>
      </c>
      <c r="E455" s="233" t="s">
        <v>1</v>
      </c>
      <c r="F455" s="234" t="s">
        <v>171</v>
      </c>
      <c r="G455" s="232"/>
      <c r="H455" s="235">
        <v>8</v>
      </c>
      <c r="I455" s="236"/>
      <c r="J455" s="232"/>
      <c r="K455" s="232"/>
      <c r="L455" s="237"/>
      <c r="M455" s="238"/>
      <c r="N455" s="239"/>
      <c r="O455" s="239"/>
      <c r="P455" s="239"/>
      <c r="Q455" s="239"/>
      <c r="R455" s="239"/>
      <c r="S455" s="239"/>
      <c r="T455" s="240"/>
      <c r="AT455" s="241" t="s">
        <v>164</v>
      </c>
      <c r="AU455" s="241" t="s">
        <v>85</v>
      </c>
      <c r="AV455" s="15" t="s">
        <v>162</v>
      </c>
      <c r="AW455" s="15" t="s">
        <v>31</v>
      </c>
      <c r="AX455" s="15" t="s">
        <v>83</v>
      </c>
      <c r="AY455" s="241" t="s">
        <v>154</v>
      </c>
    </row>
    <row r="456" spans="1:65" s="2" customFormat="1" ht="24.2" customHeight="1">
      <c r="A456" s="34"/>
      <c r="B456" s="35"/>
      <c r="C456" s="242" t="s">
        <v>668</v>
      </c>
      <c r="D456" s="242" t="s">
        <v>239</v>
      </c>
      <c r="E456" s="243" t="s">
        <v>291</v>
      </c>
      <c r="F456" s="244" t="s">
        <v>292</v>
      </c>
      <c r="G456" s="245" t="s">
        <v>260</v>
      </c>
      <c r="H456" s="246">
        <v>0.52700000000000002</v>
      </c>
      <c r="I456" s="247"/>
      <c r="J456" s="248">
        <f>ROUND(I456*H456,2)</f>
        <v>0</v>
      </c>
      <c r="K456" s="244" t="s">
        <v>160</v>
      </c>
      <c r="L456" s="39"/>
      <c r="M456" s="249" t="s">
        <v>1</v>
      </c>
      <c r="N456" s="250" t="s">
        <v>40</v>
      </c>
      <c r="O456" s="71"/>
      <c r="P456" s="201">
        <f>O456*H456</f>
        <v>0</v>
      </c>
      <c r="Q456" s="201">
        <v>0</v>
      </c>
      <c r="R456" s="201">
        <f>Q456*H456</f>
        <v>0</v>
      </c>
      <c r="S456" s="201">
        <v>0</v>
      </c>
      <c r="T456" s="202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203" t="s">
        <v>162</v>
      </c>
      <c r="AT456" s="203" t="s">
        <v>239</v>
      </c>
      <c r="AU456" s="203" t="s">
        <v>85</v>
      </c>
      <c r="AY456" s="17" t="s">
        <v>154</v>
      </c>
      <c r="BE456" s="204">
        <f>IF(N456="základní",J456,0)</f>
        <v>0</v>
      </c>
      <c r="BF456" s="204">
        <f>IF(N456="snížená",J456,0)</f>
        <v>0</v>
      </c>
      <c r="BG456" s="204">
        <f>IF(N456="zákl. přenesená",J456,0)</f>
        <v>0</v>
      </c>
      <c r="BH456" s="204">
        <f>IF(N456="sníž. přenesená",J456,0)</f>
        <v>0</v>
      </c>
      <c r="BI456" s="204">
        <f>IF(N456="nulová",J456,0)</f>
        <v>0</v>
      </c>
      <c r="BJ456" s="17" t="s">
        <v>83</v>
      </c>
      <c r="BK456" s="204">
        <f>ROUND(I456*H456,2)</f>
        <v>0</v>
      </c>
      <c r="BL456" s="17" t="s">
        <v>162</v>
      </c>
      <c r="BM456" s="203" t="s">
        <v>669</v>
      </c>
    </row>
    <row r="457" spans="1:65" s="2" customFormat="1" ht="48.75">
      <c r="A457" s="34"/>
      <c r="B457" s="35"/>
      <c r="C457" s="36"/>
      <c r="D457" s="205" t="s">
        <v>163</v>
      </c>
      <c r="E457" s="36"/>
      <c r="F457" s="206" t="s">
        <v>294</v>
      </c>
      <c r="G457" s="36"/>
      <c r="H457" s="36"/>
      <c r="I457" s="207"/>
      <c r="J457" s="36"/>
      <c r="K457" s="36"/>
      <c r="L457" s="39"/>
      <c r="M457" s="208"/>
      <c r="N457" s="209"/>
      <c r="O457" s="71"/>
      <c r="P457" s="71"/>
      <c r="Q457" s="71"/>
      <c r="R457" s="71"/>
      <c r="S457" s="71"/>
      <c r="T457" s="72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7" t="s">
        <v>163</v>
      </c>
      <c r="AU457" s="17" t="s">
        <v>85</v>
      </c>
    </row>
    <row r="458" spans="1:65" s="14" customFormat="1" ht="11.25">
      <c r="B458" s="221"/>
      <c r="C458" s="222"/>
      <c r="D458" s="205" t="s">
        <v>164</v>
      </c>
      <c r="E458" s="223" t="s">
        <v>1</v>
      </c>
      <c r="F458" s="224" t="s">
        <v>543</v>
      </c>
      <c r="G458" s="222"/>
      <c r="H458" s="223" t="s">
        <v>1</v>
      </c>
      <c r="I458" s="225"/>
      <c r="J458" s="222"/>
      <c r="K458" s="222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164</v>
      </c>
      <c r="AU458" s="230" t="s">
        <v>85</v>
      </c>
      <c r="AV458" s="14" t="s">
        <v>83</v>
      </c>
      <c r="AW458" s="14" t="s">
        <v>31</v>
      </c>
      <c r="AX458" s="14" t="s">
        <v>75</v>
      </c>
      <c r="AY458" s="230" t="s">
        <v>154</v>
      </c>
    </row>
    <row r="459" spans="1:65" s="13" customFormat="1" ht="11.25">
      <c r="B459" s="210"/>
      <c r="C459" s="211"/>
      <c r="D459" s="205" t="s">
        <v>164</v>
      </c>
      <c r="E459" s="212" t="s">
        <v>1</v>
      </c>
      <c r="F459" s="213" t="s">
        <v>643</v>
      </c>
      <c r="G459" s="211"/>
      <c r="H459" s="214">
        <v>0.221</v>
      </c>
      <c r="I459" s="215"/>
      <c r="J459" s="211"/>
      <c r="K459" s="211"/>
      <c r="L459" s="216"/>
      <c r="M459" s="217"/>
      <c r="N459" s="218"/>
      <c r="O459" s="218"/>
      <c r="P459" s="218"/>
      <c r="Q459" s="218"/>
      <c r="R459" s="218"/>
      <c r="S459" s="218"/>
      <c r="T459" s="219"/>
      <c r="AT459" s="220" t="s">
        <v>164</v>
      </c>
      <c r="AU459" s="220" t="s">
        <v>85</v>
      </c>
      <c r="AV459" s="13" t="s">
        <v>85</v>
      </c>
      <c r="AW459" s="13" t="s">
        <v>31</v>
      </c>
      <c r="AX459" s="13" t="s">
        <v>75</v>
      </c>
      <c r="AY459" s="220" t="s">
        <v>154</v>
      </c>
    </row>
    <row r="460" spans="1:65" s="13" customFormat="1" ht="11.25">
      <c r="B460" s="210"/>
      <c r="C460" s="211"/>
      <c r="D460" s="205" t="s">
        <v>164</v>
      </c>
      <c r="E460" s="212" t="s">
        <v>1</v>
      </c>
      <c r="F460" s="213" t="s">
        <v>644</v>
      </c>
      <c r="G460" s="211"/>
      <c r="H460" s="214">
        <v>0.30599999999999999</v>
      </c>
      <c r="I460" s="215"/>
      <c r="J460" s="211"/>
      <c r="K460" s="211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164</v>
      </c>
      <c r="AU460" s="220" t="s">
        <v>85</v>
      </c>
      <c r="AV460" s="13" t="s">
        <v>85</v>
      </c>
      <c r="AW460" s="13" t="s">
        <v>31</v>
      </c>
      <c r="AX460" s="13" t="s">
        <v>75</v>
      </c>
      <c r="AY460" s="220" t="s">
        <v>154</v>
      </c>
    </row>
    <row r="461" spans="1:65" s="15" customFormat="1" ht="11.25">
      <c r="B461" s="231"/>
      <c r="C461" s="232"/>
      <c r="D461" s="205" t="s">
        <v>164</v>
      </c>
      <c r="E461" s="233" t="s">
        <v>1</v>
      </c>
      <c r="F461" s="234" t="s">
        <v>171</v>
      </c>
      <c r="G461" s="232"/>
      <c r="H461" s="235">
        <v>0.52700000000000002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164</v>
      </c>
      <c r="AU461" s="241" t="s">
        <v>85</v>
      </c>
      <c r="AV461" s="15" t="s">
        <v>162</v>
      </c>
      <c r="AW461" s="15" t="s">
        <v>31</v>
      </c>
      <c r="AX461" s="15" t="s">
        <v>83</v>
      </c>
      <c r="AY461" s="241" t="s">
        <v>154</v>
      </c>
    </row>
    <row r="462" spans="1:65" s="2" customFormat="1" ht="24.2" customHeight="1">
      <c r="A462" s="34"/>
      <c r="B462" s="35"/>
      <c r="C462" s="242" t="s">
        <v>369</v>
      </c>
      <c r="D462" s="242" t="s">
        <v>239</v>
      </c>
      <c r="E462" s="243" t="s">
        <v>670</v>
      </c>
      <c r="F462" s="244" t="s">
        <v>671</v>
      </c>
      <c r="G462" s="245" t="s">
        <v>310</v>
      </c>
      <c r="H462" s="246">
        <v>53.1</v>
      </c>
      <c r="I462" s="247"/>
      <c r="J462" s="248">
        <f>ROUND(I462*H462,2)</f>
        <v>0</v>
      </c>
      <c r="K462" s="244" t="s">
        <v>160</v>
      </c>
      <c r="L462" s="39"/>
      <c r="M462" s="249" t="s">
        <v>1</v>
      </c>
      <c r="N462" s="250" t="s">
        <v>40</v>
      </c>
      <c r="O462" s="71"/>
      <c r="P462" s="201">
        <f>O462*H462</f>
        <v>0</v>
      </c>
      <c r="Q462" s="201">
        <v>0</v>
      </c>
      <c r="R462" s="201">
        <f>Q462*H462</f>
        <v>0</v>
      </c>
      <c r="S462" s="201">
        <v>0</v>
      </c>
      <c r="T462" s="202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203" t="s">
        <v>162</v>
      </c>
      <c r="AT462" s="203" t="s">
        <v>239</v>
      </c>
      <c r="AU462" s="203" t="s">
        <v>85</v>
      </c>
      <c r="AY462" s="17" t="s">
        <v>154</v>
      </c>
      <c r="BE462" s="204">
        <f>IF(N462="základní",J462,0)</f>
        <v>0</v>
      </c>
      <c r="BF462" s="204">
        <f>IF(N462="snížená",J462,0)</f>
        <v>0</v>
      </c>
      <c r="BG462" s="204">
        <f>IF(N462="zákl. přenesená",J462,0)</f>
        <v>0</v>
      </c>
      <c r="BH462" s="204">
        <f>IF(N462="sníž. přenesená",J462,0)</f>
        <v>0</v>
      </c>
      <c r="BI462" s="204">
        <f>IF(N462="nulová",J462,0)</f>
        <v>0</v>
      </c>
      <c r="BJ462" s="17" t="s">
        <v>83</v>
      </c>
      <c r="BK462" s="204">
        <f>ROUND(I462*H462,2)</f>
        <v>0</v>
      </c>
      <c r="BL462" s="17" t="s">
        <v>162</v>
      </c>
      <c r="BM462" s="203" t="s">
        <v>672</v>
      </c>
    </row>
    <row r="463" spans="1:65" s="2" customFormat="1" ht="58.5">
      <c r="A463" s="34"/>
      <c r="B463" s="35"/>
      <c r="C463" s="36"/>
      <c r="D463" s="205" t="s">
        <v>163</v>
      </c>
      <c r="E463" s="36"/>
      <c r="F463" s="206" t="s">
        <v>673</v>
      </c>
      <c r="G463" s="36"/>
      <c r="H463" s="36"/>
      <c r="I463" s="207"/>
      <c r="J463" s="36"/>
      <c r="K463" s="36"/>
      <c r="L463" s="39"/>
      <c r="M463" s="208"/>
      <c r="N463" s="209"/>
      <c r="O463" s="71"/>
      <c r="P463" s="71"/>
      <c r="Q463" s="71"/>
      <c r="R463" s="71"/>
      <c r="S463" s="71"/>
      <c r="T463" s="72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7" t="s">
        <v>163</v>
      </c>
      <c r="AU463" s="17" t="s">
        <v>85</v>
      </c>
    </row>
    <row r="464" spans="1:65" s="14" customFormat="1" ht="11.25">
      <c r="B464" s="221"/>
      <c r="C464" s="222"/>
      <c r="D464" s="205" t="s">
        <v>164</v>
      </c>
      <c r="E464" s="223" t="s">
        <v>1</v>
      </c>
      <c r="F464" s="224" t="s">
        <v>556</v>
      </c>
      <c r="G464" s="222"/>
      <c r="H464" s="223" t="s">
        <v>1</v>
      </c>
      <c r="I464" s="225"/>
      <c r="J464" s="222"/>
      <c r="K464" s="222"/>
      <c r="L464" s="226"/>
      <c r="M464" s="227"/>
      <c r="N464" s="228"/>
      <c r="O464" s="228"/>
      <c r="P464" s="228"/>
      <c r="Q464" s="228"/>
      <c r="R464" s="228"/>
      <c r="S464" s="228"/>
      <c r="T464" s="229"/>
      <c r="AT464" s="230" t="s">
        <v>164</v>
      </c>
      <c r="AU464" s="230" t="s">
        <v>85</v>
      </c>
      <c r="AV464" s="14" t="s">
        <v>83</v>
      </c>
      <c r="AW464" s="14" t="s">
        <v>31</v>
      </c>
      <c r="AX464" s="14" t="s">
        <v>75</v>
      </c>
      <c r="AY464" s="230" t="s">
        <v>154</v>
      </c>
    </row>
    <row r="465" spans="1:65" s="13" customFormat="1" ht="11.25">
      <c r="B465" s="210"/>
      <c r="C465" s="211"/>
      <c r="D465" s="205" t="s">
        <v>164</v>
      </c>
      <c r="E465" s="212" t="s">
        <v>1</v>
      </c>
      <c r="F465" s="213" t="s">
        <v>663</v>
      </c>
      <c r="G465" s="211"/>
      <c r="H465" s="214">
        <v>53.1</v>
      </c>
      <c r="I465" s="215"/>
      <c r="J465" s="211"/>
      <c r="K465" s="211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164</v>
      </c>
      <c r="AU465" s="220" t="s">
        <v>85</v>
      </c>
      <c r="AV465" s="13" t="s">
        <v>85</v>
      </c>
      <c r="AW465" s="13" t="s">
        <v>31</v>
      </c>
      <c r="AX465" s="13" t="s">
        <v>75</v>
      </c>
      <c r="AY465" s="220" t="s">
        <v>154</v>
      </c>
    </row>
    <row r="466" spans="1:65" s="15" customFormat="1" ht="11.25">
      <c r="B466" s="231"/>
      <c r="C466" s="232"/>
      <c r="D466" s="205" t="s">
        <v>164</v>
      </c>
      <c r="E466" s="233" t="s">
        <v>1</v>
      </c>
      <c r="F466" s="234" t="s">
        <v>171</v>
      </c>
      <c r="G466" s="232"/>
      <c r="H466" s="235">
        <v>53.1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164</v>
      </c>
      <c r="AU466" s="241" t="s">
        <v>85</v>
      </c>
      <c r="AV466" s="15" t="s">
        <v>162</v>
      </c>
      <c r="AW466" s="15" t="s">
        <v>31</v>
      </c>
      <c r="AX466" s="15" t="s">
        <v>83</v>
      </c>
      <c r="AY466" s="241" t="s">
        <v>154</v>
      </c>
    </row>
    <row r="467" spans="1:65" s="2" customFormat="1" ht="16.5" customHeight="1">
      <c r="A467" s="34"/>
      <c r="B467" s="35"/>
      <c r="C467" s="242" t="s">
        <v>674</v>
      </c>
      <c r="D467" s="242" t="s">
        <v>239</v>
      </c>
      <c r="E467" s="243" t="s">
        <v>675</v>
      </c>
      <c r="F467" s="244" t="s">
        <v>676</v>
      </c>
      <c r="G467" s="245" t="s">
        <v>677</v>
      </c>
      <c r="H467" s="246">
        <v>2</v>
      </c>
      <c r="I467" s="247"/>
      <c r="J467" s="248">
        <f>ROUND(I467*H467,2)</f>
        <v>0</v>
      </c>
      <c r="K467" s="244" t="s">
        <v>160</v>
      </c>
      <c r="L467" s="39"/>
      <c r="M467" s="249" t="s">
        <v>1</v>
      </c>
      <c r="N467" s="250" t="s">
        <v>40</v>
      </c>
      <c r="O467" s="71"/>
      <c r="P467" s="201">
        <f>O467*H467</f>
        <v>0</v>
      </c>
      <c r="Q467" s="201">
        <v>0</v>
      </c>
      <c r="R467" s="201">
        <f>Q467*H467</f>
        <v>0</v>
      </c>
      <c r="S467" s="201">
        <v>0</v>
      </c>
      <c r="T467" s="202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03" t="s">
        <v>162</v>
      </c>
      <c r="AT467" s="203" t="s">
        <v>239</v>
      </c>
      <c r="AU467" s="203" t="s">
        <v>85</v>
      </c>
      <c r="AY467" s="17" t="s">
        <v>154</v>
      </c>
      <c r="BE467" s="204">
        <f>IF(N467="základní",J467,0)</f>
        <v>0</v>
      </c>
      <c r="BF467" s="204">
        <f>IF(N467="snížená",J467,0)</f>
        <v>0</v>
      </c>
      <c r="BG467" s="204">
        <f>IF(N467="zákl. přenesená",J467,0)</f>
        <v>0</v>
      </c>
      <c r="BH467" s="204">
        <f>IF(N467="sníž. přenesená",J467,0)</f>
        <v>0</v>
      </c>
      <c r="BI467" s="204">
        <f>IF(N467="nulová",J467,0)</f>
        <v>0</v>
      </c>
      <c r="BJ467" s="17" t="s">
        <v>83</v>
      </c>
      <c r="BK467" s="204">
        <f>ROUND(I467*H467,2)</f>
        <v>0</v>
      </c>
      <c r="BL467" s="17" t="s">
        <v>162</v>
      </c>
      <c r="BM467" s="203" t="s">
        <v>678</v>
      </c>
    </row>
    <row r="468" spans="1:65" s="2" customFormat="1" ht="29.25">
      <c r="A468" s="34"/>
      <c r="B468" s="35"/>
      <c r="C468" s="36"/>
      <c r="D468" s="205" t="s">
        <v>163</v>
      </c>
      <c r="E468" s="36"/>
      <c r="F468" s="206" t="s">
        <v>679</v>
      </c>
      <c r="G468" s="36"/>
      <c r="H468" s="36"/>
      <c r="I468" s="207"/>
      <c r="J468" s="36"/>
      <c r="K468" s="36"/>
      <c r="L468" s="39"/>
      <c r="M468" s="208"/>
      <c r="N468" s="209"/>
      <c r="O468" s="71"/>
      <c r="P468" s="71"/>
      <c r="Q468" s="71"/>
      <c r="R468" s="71"/>
      <c r="S468" s="71"/>
      <c r="T468" s="72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163</v>
      </c>
      <c r="AU468" s="17" t="s">
        <v>85</v>
      </c>
    </row>
    <row r="469" spans="1:65" s="14" customFormat="1" ht="11.25">
      <c r="B469" s="221"/>
      <c r="C469" s="222"/>
      <c r="D469" s="205" t="s">
        <v>164</v>
      </c>
      <c r="E469" s="223" t="s">
        <v>1</v>
      </c>
      <c r="F469" s="224" t="s">
        <v>556</v>
      </c>
      <c r="G469" s="222"/>
      <c r="H469" s="223" t="s">
        <v>1</v>
      </c>
      <c r="I469" s="225"/>
      <c r="J469" s="222"/>
      <c r="K469" s="222"/>
      <c r="L469" s="226"/>
      <c r="M469" s="227"/>
      <c r="N469" s="228"/>
      <c r="O469" s="228"/>
      <c r="P469" s="228"/>
      <c r="Q469" s="228"/>
      <c r="R469" s="228"/>
      <c r="S469" s="228"/>
      <c r="T469" s="229"/>
      <c r="AT469" s="230" t="s">
        <v>164</v>
      </c>
      <c r="AU469" s="230" t="s">
        <v>85</v>
      </c>
      <c r="AV469" s="14" t="s">
        <v>83</v>
      </c>
      <c r="AW469" s="14" t="s">
        <v>31</v>
      </c>
      <c r="AX469" s="14" t="s">
        <v>75</v>
      </c>
      <c r="AY469" s="230" t="s">
        <v>154</v>
      </c>
    </row>
    <row r="470" spans="1:65" s="13" customFormat="1" ht="11.25">
      <c r="B470" s="210"/>
      <c r="C470" s="211"/>
      <c r="D470" s="205" t="s">
        <v>164</v>
      </c>
      <c r="E470" s="212" t="s">
        <v>1</v>
      </c>
      <c r="F470" s="213" t="s">
        <v>85</v>
      </c>
      <c r="G470" s="211"/>
      <c r="H470" s="214">
        <v>2</v>
      </c>
      <c r="I470" s="215"/>
      <c r="J470" s="211"/>
      <c r="K470" s="211"/>
      <c r="L470" s="216"/>
      <c r="M470" s="217"/>
      <c r="N470" s="218"/>
      <c r="O470" s="218"/>
      <c r="P470" s="218"/>
      <c r="Q470" s="218"/>
      <c r="R470" s="218"/>
      <c r="S470" s="218"/>
      <c r="T470" s="219"/>
      <c r="AT470" s="220" t="s">
        <v>164</v>
      </c>
      <c r="AU470" s="220" t="s">
        <v>85</v>
      </c>
      <c r="AV470" s="13" t="s">
        <v>85</v>
      </c>
      <c r="AW470" s="13" t="s">
        <v>31</v>
      </c>
      <c r="AX470" s="13" t="s">
        <v>75</v>
      </c>
      <c r="AY470" s="220" t="s">
        <v>154</v>
      </c>
    </row>
    <row r="471" spans="1:65" s="15" customFormat="1" ht="11.25">
      <c r="B471" s="231"/>
      <c r="C471" s="232"/>
      <c r="D471" s="205" t="s">
        <v>164</v>
      </c>
      <c r="E471" s="233" t="s">
        <v>1</v>
      </c>
      <c r="F471" s="234" t="s">
        <v>171</v>
      </c>
      <c r="G471" s="232"/>
      <c r="H471" s="235">
        <v>2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164</v>
      </c>
      <c r="AU471" s="241" t="s">
        <v>85</v>
      </c>
      <c r="AV471" s="15" t="s">
        <v>162</v>
      </c>
      <c r="AW471" s="15" t="s">
        <v>31</v>
      </c>
      <c r="AX471" s="15" t="s">
        <v>83</v>
      </c>
      <c r="AY471" s="241" t="s">
        <v>154</v>
      </c>
    </row>
    <row r="472" spans="1:65" s="2" customFormat="1" ht="24.2" customHeight="1">
      <c r="A472" s="34"/>
      <c r="B472" s="35"/>
      <c r="C472" s="242" t="s">
        <v>360</v>
      </c>
      <c r="D472" s="242" t="s">
        <v>239</v>
      </c>
      <c r="E472" s="243" t="s">
        <v>680</v>
      </c>
      <c r="F472" s="244" t="s">
        <v>681</v>
      </c>
      <c r="G472" s="245" t="s">
        <v>310</v>
      </c>
      <c r="H472" s="246">
        <v>112</v>
      </c>
      <c r="I472" s="247"/>
      <c r="J472" s="248">
        <f>ROUND(I472*H472,2)</f>
        <v>0</v>
      </c>
      <c r="K472" s="244" t="s">
        <v>160</v>
      </c>
      <c r="L472" s="39"/>
      <c r="M472" s="249" t="s">
        <v>1</v>
      </c>
      <c r="N472" s="250" t="s">
        <v>40</v>
      </c>
      <c r="O472" s="71"/>
      <c r="P472" s="201">
        <f>O472*H472</f>
        <v>0</v>
      </c>
      <c r="Q472" s="201">
        <v>0</v>
      </c>
      <c r="R472" s="201">
        <f>Q472*H472</f>
        <v>0</v>
      </c>
      <c r="S472" s="201">
        <v>0</v>
      </c>
      <c r="T472" s="202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203" t="s">
        <v>162</v>
      </c>
      <c r="AT472" s="203" t="s">
        <v>239</v>
      </c>
      <c r="AU472" s="203" t="s">
        <v>85</v>
      </c>
      <c r="AY472" s="17" t="s">
        <v>154</v>
      </c>
      <c r="BE472" s="204">
        <f>IF(N472="základní",J472,0)</f>
        <v>0</v>
      </c>
      <c r="BF472" s="204">
        <f>IF(N472="snížená",J472,0)</f>
        <v>0</v>
      </c>
      <c r="BG472" s="204">
        <f>IF(N472="zákl. přenesená",J472,0)</f>
        <v>0</v>
      </c>
      <c r="BH472" s="204">
        <f>IF(N472="sníž. přenesená",J472,0)</f>
        <v>0</v>
      </c>
      <c r="BI472" s="204">
        <f>IF(N472="nulová",J472,0)</f>
        <v>0</v>
      </c>
      <c r="BJ472" s="17" t="s">
        <v>83</v>
      </c>
      <c r="BK472" s="204">
        <f>ROUND(I472*H472,2)</f>
        <v>0</v>
      </c>
      <c r="BL472" s="17" t="s">
        <v>162</v>
      </c>
      <c r="BM472" s="203" t="s">
        <v>557</v>
      </c>
    </row>
    <row r="473" spans="1:65" s="2" customFormat="1" ht="87.75">
      <c r="A473" s="34"/>
      <c r="B473" s="35"/>
      <c r="C473" s="36"/>
      <c r="D473" s="205" t="s">
        <v>163</v>
      </c>
      <c r="E473" s="36"/>
      <c r="F473" s="206" t="s">
        <v>682</v>
      </c>
      <c r="G473" s="36"/>
      <c r="H473" s="36"/>
      <c r="I473" s="207"/>
      <c r="J473" s="36"/>
      <c r="K473" s="36"/>
      <c r="L473" s="39"/>
      <c r="M473" s="208"/>
      <c r="N473" s="209"/>
      <c r="O473" s="71"/>
      <c r="P473" s="71"/>
      <c r="Q473" s="71"/>
      <c r="R473" s="71"/>
      <c r="S473" s="71"/>
      <c r="T473" s="72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7" t="s">
        <v>163</v>
      </c>
      <c r="AU473" s="17" t="s">
        <v>85</v>
      </c>
    </row>
    <row r="474" spans="1:65" s="14" customFormat="1" ht="11.25">
      <c r="B474" s="221"/>
      <c r="C474" s="222"/>
      <c r="D474" s="205" t="s">
        <v>164</v>
      </c>
      <c r="E474" s="223" t="s">
        <v>1</v>
      </c>
      <c r="F474" s="224" t="s">
        <v>683</v>
      </c>
      <c r="G474" s="222"/>
      <c r="H474" s="223" t="s">
        <v>1</v>
      </c>
      <c r="I474" s="225"/>
      <c r="J474" s="222"/>
      <c r="K474" s="222"/>
      <c r="L474" s="226"/>
      <c r="M474" s="227"/>
      <c r="N474" s="228"/>
      <c r="O474" s="228"/>
      <c r="P474" s="228"/>
      <c r="Q474" s="228"/>
      <c r="R474" s="228"/>
      <c r="S474" s="228"/>
      <c r="T474" s="229"/>
      <c r="AT474" s="230" t="s">
        <v>164</v>
      </c>
      <c r="AU474" s="230" t="s">
        <v>85</v>
      </c>
      <c r="AV474" s="14" t="s">
        <v>83</v>
      </c>
      <c r="AW474" s="14" t="s">
        <v>31</v>
      </c>
      <c r="AX474" s="14" t="s">
        <v>75</v>
      </c>
      <c r="AY474" s="230" t="s">
        <v>154</v>
      </c>
    </row>
    <row r="475" spans="1:65" s="13" customFormat="1" ht="11.25">
      <c r="B475" s="210"/>
      <c r="C475" s="211"/>
      <c r="D475" s="205" t="s">
        <v>164</v>
      </c>
      <c r="E475" s="212" t="s">
        <v>1</v>
      </c>
      <c r="F475" s="213" t="s">
        <v>666</v>
      </c>
      <c r="G475" s="211"/>
      <c r="H475" s="214">
        <v>112</v>
      </c>
      <c r="I475" s="215"/>
      <c r="J475" s="211"/>
      <c r="K475" s="211"/>
      <c r="L475" s="216"/>
      <c r="M475" s="217"/>
      <c r="N475" s="218"/>
      <c r="O475" s="218"/>
      <c r="P475" s="218"/>
      <c r="Q475" s="218"/>
      <c r="R475" s="218"/>
      <c r="S475" s="218"/>
      <c r="T475" s="219"/>
      <c r="AT475" s="220" t="s">
        <v>164</v>
      </c>
      <c r="AU475" s="220" t="s">
        <v>85</v>
      </c>
      <c r="AV475" s="13" t="s">
        <v>85</v>
      </c>
      <c r="AW475" s="13" t="s">
        <v>31</v>
      </c>
      <c r="AX475" s="13" t="s">
        <v>75</v>
      </c>
      <c r="AY475" s="220" t="s">
        <v>154</v>
      </c>
    </row>
    <row r="476" spans="1:65" s="15" customFormat="1" ht="11.25">
      <c r="B476" s="231"/>
      <c r="C476" s="232"/>
      <c r="D476" s="205" t="s">
        <v>164</v>
      </c>
      <c r="E476" s="233" t="s">
        <v>1</v>
      </c>
      <c r="F476" s="234" t="s">
        <v>171</v>
      </c>
      <c r="G476" s="232"/>
      <c r="H476" s="235">
        <v>112</v>
      </c>
      <c r="I476" s="236"/>
      <c r="J476" s="232"/>
      <c r="K476" s="232"/>
      <c r="L476" s="237"/>
      <c r="M476" s="238"/>
      <c r="N476" s="239"/>
      <c r="O476" s="239"/>
      <c r="P476" s="239"/>
      <c r="Q476" s="239"/>
      <c r="R476" s="239"/>
      <c r="S476" s="239"/>
      <c r="T476" s="240"/>
      <c r="AT476" s="241" t="s">
        <v>164</v>
      </c>
      <c r="AU476" s="241" t="s">
        <v>85</v>
      </c>
      <c r="AV476" s="15" t="s">
        <v>162</v>
      </c>
      <c r="AW476" s="15" t="s">
        <v>31</v>
      </c>
      <c r="AX476" s="15" t="s">
        <v>83</v>
      </c>
      <c r="AY476" s="241" t="s">
        <v>154</v>
      </c>
    </row>
    <row r="477" spans="1:65" s="2" customFormat="1" ht="21.75" customHeight="1">
      <c r="A477" s="34"/>
      <c r="B477" s="35"/>
      <c r="C477" s="242" t="s">
        <v>684</v>
      </c>
      <c r="D477" s="242" t="s">
        <v>239</v>
      </c>
      <c r="E477" s="243" t="s">
        <v>685</v>
      </c>
      <c r="F477" s="244" t="s">
        <v>686</v>
      </c>
      <c r="G477" s="245" t="s">
        <v>217</v>
      </c>
      <c r="H477" s="246">
        <v>106.2</v>
      </c>
      <c r="I477" s="247"/>
      <c r="J477" s="248">
        <f>ROUND(I477*H477,2)</f>
        <v>0</v>
      </c>
      <c r="K477" s="244" t="s">
        <v>160</v>
      </c>
      <c r="L477" s="39"/>
      <c r="M477" s="249" t="s">
        <v>1</v>
      </c>
      <c r="N477" s="250" t="s">
        <v>40</v>
      </c>
      <c r="O477" s="71"/>
      <c r="P477" s="201">
        <f>O477*H477</f>
        <v>0</v>
      </c>
      <c r="Q477" s="201">
        <v>0</v>
      </c>
      <c r="R477" s="201">
        <f>Q477*H477</f>
        <v>0</v>
      </c>
      <c r="S477" s="201">
        <v>0</v>
      </c>
      <c r="T477" s="202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03" t="s">
        <v>162</v>
      </c>
      <c r="AT477" s="203" t="s">
        <v>239</v>
      </c>
      <c r="AU477" s="203" t="s">
        <v>85</v>
      </c>
      <c r="AY477" s="17" t="s">
        <v>154</v>
      </c>
      <c r="BE477" s="204">
        <f>IF(N477="základní",J477,0)</f>
        <v>0</v>
      </c>
      <c r="BF477" s="204">
        <f>IF(N477="snížená",J477,0)</f>
        <v>0</v>
      </c>
      <c r="BG477" s="204">
        <f>IF(N477="zákl. přenesená",J477,0)</f>
        <v>0</v>
      </c>
      <c r="BH477" s="204">
        <f>IF(N477="sníž. přenesená",J477,0)</f>
        <v>0</v>
      </c>
      <c r="BI477" s="204">
        <f>IF(N477="nulová",J477,0)</f>
        <v>0</v>
      </c>
      <c r="BJ477" s="17" t="s">
        <v>83</v>
      </c>
      <c r="BK477" s="204">
        <f>ROUND(I477*H477,2)</f>
        <v>0</v>
      </c>
      <c r="BL477" s="17" t="s">
        <v>162</v>
      </c>
      <c r="BM477" s="203" t="s">
        <v>687</v>
      </c>
    </row>
    <row r="478" spans="1:65" s="2" customFormat="1" ht="48.75">
      <c r="A478" s="34"/>
      <c r="B478" s="35"/>
      <c r="C478" s="36"/>
      <c r="D478" s="205" t="s">
        <v>163</v>
      </c>
      <c r="E478" s="36"/>
      <c r="F478" s="206" t="s">
        <v>688</v>
      </c>
      <c r="G478" s="36"/>
      <c r="H478" s="36"/>
      <c r="I478" s="207"/>
      <c r="J478" s="36"/>
      <c r="K478" s="36"/>
      <c r="L478" s="39"/>
      <c r="M478" s="208"/>
      <c r="N478" s="209"/>
      <c r="O478" s="71"/>
      <c r="P478" s="71"/>
      <c r="Q478" s="71"/>
      <c r="R478" s="71"/>
      <c r="S478" s="71"/>
      <c r="T478" s="72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163</v>
      </c>
      <c r="AU478" s="17" t="s">
        <v>85</v>
      </c>
    </row>
    <row r="479" spans="1:65" s="14" customFormat="1" ht="11.25">
      <c r="B479" s="221"/>
      <c r="C479" s="222"/>
      <c r="D479" s="205" t="s">
        <v>164</v>
      </c>
      <c r="E479" s="223" t="s">
        <v>1</v>
      </c>
      <c r="F479" s="224" t="s">
        <v>556</v>
      </c>
      <c r="G479" s="222"/>
      <c r="H479" s="223" t="s">
        <v>1</v>
      </c>
      <c r="I479" s="225"/>
      <c r="J479" s="222"/>
      <c r="K479" s="222"/>
      <c r="L479" s="226"/>
      <c r="M479" s="227"/>
      <c r="N479" s="228"/>
      <c r="O479" s="228"/>
      <c r="P479" s="228"/>
      <c r="Q479" s="228"/>
      <c r="R479" s="228"/>
      <c r="S479" s="228"/>
      <c r="T479" s="229"/>
      <c r="AT479" s="230" t="s">
        <v>164</v>
      </c>
      <c r="AU479" s="230" t="s">
        <v>85</v>
      </c>
      <c r="AV479" s="14" t="s">
        <v>83</v>
      </c>
      <c r="AW479" s="14" t="s">
        <v>31</v>
      </c>
      <c r="AX479" s="14" t="s">
        <v>75</v>
      </c>
      <c r="AY479" s="230" t="s">
        <v>154</v>
      </c>
    </row>
    <row r="480" spans="1:65" s="13" customFormat="1" ht="11.25">
      <c r="B480" s="210"/>
      <c r="C480" s="211"/>
      <c r="D480" s="205" t="s">
        <v>164</v>
      </c>
      <c r="E480" s="212" t="s">
        <v>1</v>
      </c>
      <c r="F480" s="213" t="s">
        <v>689</v>
      </c>
      <c r="G480" s="211"/>
      <c r="H480" s="214">
        <v>106.2</v>
      </c>
      <c r="I480" s="215"/>
      <c r="J480" s="211"/>
      <c r="K480" s="211"/>
      <c r="L480" s="216"/>
      <c r="M480" s="217"/>
      <c r="N480" s="218"/>
      <c r="O480" s="218"/>
      <c r="P480" s="218"/>
      <c r="Q480" s="218"/>
      <c r="R480" s="218"/>
      <c r="S480" s="218"/>
      <c r="T480" s="219"/>
      <c r="AT480" s="220" t="s">
        <v>164</v>
      </c>
      <c r="AU480" s="220" t="s">
        <v>85</v>
      </c>
      <c r="AV480" s="13" t="s">
        <v>85</v>
      </c>
      <c r="AW480" s="13" t="s">
        <v>31</v>
      </c>
      <c r="AX480" s="13" t="s">
        <v>75</v>
      </c>
      <c r="AY480" s="220" t="s">
        <v>154</v>
      </c>
    </row>
    <row r="481" spans="1:65" s="15" customFormat="1" ht="11.25">
      <c r="B481" s="231"/>
      <c r="C481" s="232"/>
      <c r="D481" s="205" t="s">
        <v>164</v>
      </c>
      <c r="E481" s="233" t="s">
        <v>1</v>
      </c>
      <c r="F481" s="234" t="s">
        <v>171</v>
      </c>
      <c r="G481" s="232"/>
      <c r="H481" s="235">
        <v>106.2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164</v>
      </c>
      <c r="AU481" s="241" t="s">
        <v>85</v>
      </c>
      <c r="AV481" s="15" t="s">
        <v>162</v>
      </c>
      <c r="AW481" s="15" t="s">
        <v>31</v>
      </c>
      <c r="AX481" s="15" t="s">
        <v>83</v>
      </c>
      <c r="AY481" s="241" t="s">
        <v>154</v>
      </c>
    </row>
    <row r="482" spans="1:65" s="2" customFormat="1" ht="16.5" customHeight="1">
      <c r="A482" s="34"/>
      <c r="B482" s="35"/>
      <c r="C482" s="242" t="s">
        <v>377</v>
      </c>
      <c r="D482" s="242" t="s">
        <v>239</v>
      </c>
      <c r="E482" s="243" t="s">
        <v>268</v>
      </c>
      <c r="F482" s="244" t="s">
        <v>269</v>
      </c>
      <c r="G482" s="245" t="s">
        <v>217</v>
      </c>
      <c r="H482" s="246">
        <v>789.75</v>
      </c>
      <c r="I482" s="247"/>
      <c r="J482" s="248">
        <f>ROUND(I482*H482,2)</f>
        <v>0</v>
      </c>
      <c r="K482" s="244" t="s">
        <v>160</v>
      </c>
      <c r="L482" s="39"/>
      <c r="M482" s="249" t="s">
        <v>1</v>
      </c>
      <c r="N482" s="250" t="s">
        <v>40</v>
      </c>
      <c r="O482" s="71"/>
      <c r="P482" s="201">
        <f>O482*H482</f>
        <v>0</v>
      </c>
      <c r="Q482" s="201">
        <v>0</v>
      </c>
      <c r="R482" s="201">
        <f>Q482*H482</f>
        <v>0</v>
      </c>
      <c r="S482" s="201">
        <v>0</v>
      </c>
      <c r="T482" s="202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203" t="s">
        <v>162</v>
      </c>
      <c r="AT482" s="203" t="s">
        <v>239</v>
      </c>
      <c r="AU482" s="203" t="s">
        <v>85</v>
      </c>
      <c r="AY482" s="17" t="s">
        <v>154</v>
      </c>
      <c r="BE482" s="204">
        <f>IF(N482="základní",J482,0)</f>
        <v>0</v>
      </c>
      <c r="BF482" s="204">
        <f>IF(N482="snížená",J482,0)</f>
        <v>0</v>
      </c>
      <c r="BG482" s="204">
        <f>IF(N482="zákl. přenesená",J482,0)</f>
        <v>0</v>
      </c>
      <c r="BH482" s="204">
        <f>IF(N482="sníž. přenesená",J482,0)</f>
        <v>0</v>
      </c>
      <c r="BI482" s="204">
        <f>IF(N482="nulová",J482,0)</f>
        <v>0</v>
      </c>
      <c r="BJ482" s="17" t="s">
        <v>83</v>
      </c>
      <c r="BK482" s="204">
        <f>ROUND(I482*H482,2)</f>
        <v>0</v>
      </c>
      <c r="BL482" s="17" t="s">
        <v>162</v>
      </c>
      <c r="BM482" s="203" t="s">
        <v>690</v>
      </c>
    </row>
    <row r="483" spans="1:65" s="2" customFormat="1" ht="48.75">
      <c r="A483" s="34"/>
      <c r="B483" s="35"/>
      <c r="C483" s="36"/>
      <c r="D483" s="205" t="s">
        <v>163</v>
      </c>
      <c r="E483" s="36"/>
      <c r="F483" s="206" t="s">
        <v>271</v>
      </c>
      <c r="G483" s="36"/>
      <c r="H483" s="36"/>
      <c r="I483" s="207"/>
      <c r="J483" s="36"/>
      <c r="K483" s="36"/>
      <c r="L483" s="39"/>
      <c r="M483" s="208"/>
      <c r="N483" s="209"/>
      <c r="O483" s="71"/>
      <c r="P483" s="71"/>
      <c r="Q483" s="71"/>
      <c r="R483" s="71"/>
      <c r="S483" s="71"/>
      <c r="T483" s="72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7" t="s">
        <v>163</v>
      </c>
      <c r="AU483" s="17" t="s">
        <v>85</v>
      </c>
    </row>
    <row r="484" spans="1:65" s="14" customFormat="1" ht="11.25">
      <c r="B484" s="221"/>
      <c r="C484" s="222"/>
      <c r="D484" s="205" t="s">
        <v>164</v>
      </c>
      <c r="E484" s="223" t="s">
        <v>1</v>
      </c>
      <c r="F484" s="224" t="s">
        <v>543</v>
      </c>
      <c r="G484" s="222"/>
      <c r="H484" s="223" t="s">
        <v>1</v>
      </c>
      <c r="I484" s="225"/>
      <c r="J484" s="222"/>
      <c r="K484" s="222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164</v>
      </c>
      <c r="AU484" s="230" t="s">
        <v>85</v>
      </c>
      <c r="AV484" s="14" t="s">
        <v>83</v>
      </c>
      <c r="AW484" s="14" t="s">
        <v>31</v>
      </c>
      <c r="AX484" s="14" t="s">
        <v>75</v>
      </c>
      <c r="AY484" s="230" t="s">
        <v>154</v>
      </c>
    </row>
    <row r="485" spans="1:65" s="13" customFormat="1" ht="11.25">
      <c r="B485" s="210"/>
      <c r="C485" s="211"/>
      <c r="D485" s="205" t="s">
        <v>164</v>
      </c>
      <c r="E485" s="212" t="s">
        <v>1</v>
      </c>
      <c r="F485" s="213" t="s">
        <v>656</v>
      </c>
      <c r="G485" s="211"/>
      <c r="H485" s="214">
        <v>330.75</v>
      </c>
      <c r="I485" s="215"/>
      <c r="J485" s="211"/>
      <c r="K485" s="211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164</v>
      </c>
      <c r="AU485" s="220" t="s">
        <v>85</v>
      </c>
      <c r="AV485" s="13" t="s">
        <v>85</v>
      </c>
      <c r="AW485" s="13" t="s">
        <v>31</v>
      </c>
      <c r="AX485" s="13" t="s">
        <v>75</v>
      </c>
      <c r="AY485" s="220" t="s">
        <v>154</v>
      </c>
    </row>
    <row r="486" spans="1:65" s="13" customFormat="1" ht="11.25">
      <c r="B486" s="210"/>
      <c r="C486" s="211"/>
      <c r="D486" s="205" t="s">
        <v>164</v>
      </c>
      <c r="E486" s="212" t="s">
        <v>1</v>
      </c>
      <c r="F486" s="213" t="s">
        <v>657</v>
      </c>
      <c r="G486" s="211"/>
      <c r="H486" s="214">
        <v>459</v>
      </c>
      <c r="I486" s="215"/>
      <c r="J486" s="211"/>
      <c r="K486" s="211"/>
      <c r="L486" s="216"/>
      <c r="M486" s="217"/>
      <c r="N486" s="218"/>
      <c r="O486" s="218"/>
      <c r="P486" s="218"/>
      <c r="Q486" s="218"/>
      <c r="R486" s="218"/>
      <c r="S486" s="218"/>
      <c r="T486" s="219"/>
      <c r="AT486" s="220" t="s">
        <v>164</v>
      </c>
      <c r="AU486" s="220" t="s">
        <v>85</v>
      </c>
      <c r="AV486" s="13" t="s">
        <v>85</v>
      </c>
      <c r="AW486" s="13" t="s">
        <v>31</v>
      </c>
      <c r="AX486" s="13" t="s">
        <v>75</v>
      </c>
      <c r="AY486" s="220" t="s">
        <v>154</v>
      </c>
    </row>
    <row r="487" spans="1:65" s="15" customFormat="1" ht="11.25">
      <c r="B487" s="231"/>
      <c r="C487" s="232"/>
      <c r="D487" s="205" t="s">
        <v>164</v>
      </c>
      <c r="E487" s="233" t="s">
        <v>1</v>
      </c>
      <c r="F487" s="234" t="s">
        <v>171</v>
      </c>
      <c r="G487" s="232"/>
      <c r="H487" s="235">
        <v>789.75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AT487" s="241" t="s">
        <v>164</v>
      </c>
      <c r="AU487" s="241" t="s">
        <v>85</v>
      </c>
      <c r="AV487" s="15" t="s">
        <v>162</v>
      </c>
      <c r="AW487" s="15" t="s">
        <v>31</v>
      </c>
      <c r="AX487" s="15" t="s">
        <v>83</v>
      </c>
      <c r="AY487" s="241" t="s">
        <v>154</v>
      </c>
    </row>
    <row r="488" spans="1:65" s="2" customFormat="1" ht="24.2" customHeight="1">
      <c r="A488" s="34"/>
      <c r="B488" s="35"/>
      <c r="C488" s="242" t="s">
        <v>691</v>
      </c>
      <c r="D488" s="242" t="s">
        <v>239</v>
      </c>
      <c r="E488" s="243" t="s">
        <v>345</v>
      </c>
      <c r="F488" s="244" t="s">
        <v>346</v>
      </c>
      <c r="G488" s="245" t="s">
        <v>260</v>
      </c>
      <c r="H488" s="246">
        <v>0.72699999999999998</v>
      </c>
      <c r="I488" s="247"/>
      <c r="J488" s="248">
        <f>ROUND(I488*H488,2)</f>
        <v>0</v>
      </c>
      <c r="K488" s="244" t="s">
        <v>160</v>
      </c>
      <c r="L488" s="39"/>
      <c r="M488" s="249" t="s">
        <v>1</v>
      </c>
      <c r="N488" s="250" t="s">
        <v>40</v>
      </c>
      <c r="O488" s="71"/>
      <c r="P488" s="201">
        <f>O488*H488</f>
        <v>0</v>
      </c>
      <c r="Q488" s="201">
        <v>0</v>
      </c>
      <c r="R488" s="201">
        <f>Q488*H488</f>
        <v>0</v>
      </c>
      <c r="S488" s="201">
        <v>0</v>
      </c>
      <c r="T488" s="202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203" t="s">
        <v>162</v>
      </c>
      <c r="AT488" s="203" t="s">
        <v>239</v>
      </c>
      <c r="AU488" s="203" t="s">
        <v>85</v>
      </c>
      <c r="AY488" s="17" t="s">
        <v>154</v>
      </c>
      <c r="BE488" s="204">
        <f>IF(N488="základní",J488,0)</f>
        <v>0</v>
      </c>
      <c r="BF488" s="204">
        <f>IF(N488="snížená",J488,0)</f>
        <v>0</v>
      </c>
      <c r="BG488" s="204">
        <f>IF(N488="zákl. přenesená",J488,0)</f>
        <v>0</v>
      </c>
      <c r="BH488" s="204">
        <f>IF(N488="sníž. přenesená",J488,0)</f>
        <v>0</v>
      </c>
      <c r="BI488" s="204">
        <f>IF(N488="nulová",J488,0)</f>
        <v>0</v>
      </c>
      <c r="BJ488" s="17" t="s">
        <v>83</v>
      </c>
      <c r="BK488" s="204">
        <f>ROUND(I488*H488,2)</f>
        <v>0</v>
      </c>
      <c r="BL488" s="17" t="s">
        <v>162</v>
      </c>
      <c r="BM488" s="203" t="s">
        <v>692</v>
      </c>
    </row>
    <row r="489" spans="1:65" s="2" customFormat="1" ht="78">
      <c r="A489" s="34"/>
      <c r="B489" s="35"/>
      <c r="C489" s="36"/>
      <c r="D489" s="205" t="s">
        <v>163</v>
      </c>
      <c r="E489" s="36"/>
      <c r="F489" s="206" t="s">
        <v>348</v>
      </c>
      <c r="G489" s="36"/>
      <c r="H489" s="36"/>
      <c r="I489" s="207"/>
      <c r="J489" s="36"/>
      <c r="K489" s="36"/>
      <c r="L489" s="39"/>
      <c r="M489" s="208"/>
      <c r="N489" s="209"/>
      <c r="O489" s="71"/>
      <c r="P489" s="71"/>
      <c r="Q489" s="71"/>
      <c r="R489" s="71"/>
      <c r="S489" s="71"/>
      <c r="T489" s="72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163</v>
      </c>
      <c r="AU489" s="17" t="s">
        <v>85</v>
      </c>
    </row>
    <row r="490" spans="1:65" s="13" customFormat="1" ht="11.25">
      <c r="B490" s="210"/>
      <c r="C490" s="211"/>
      <c r="D490" s="205" t="s">
        <v>164</v>
      </c>
      <c r="E490" s="212" t="s">
        <v>1</v>
      </c>
      <c r="F490" s="213" t="s">
        <v>643</v>
      </c>
      <c r="G490" s="211"/>
      <c r="H490" s="214">
        <v>0.221</v>
      </c>
      <c r="I490" s="215"/>
      <c r="J490" s="211"/>
      <c r="K490" s="211"/>
      <c r="L490" s="216"/>
      <c r="M490" s="217"/>
      <c r="N490" s="218"/>
      <c r="O490" s="218"/>
      <c r="P490" s="218"/>
      <c r="Q490" s="218"/>
      <c r="R490" s="218"/>
      <c r="S490" s="218"/>
      <c r="T490" s="219"/>
      <c r="AT490" s="220" t="s">
        <v>164</v>
      </c>
      <c r="AU490" s="220" t="s">
        <v>85</v>
      </c>
      <c r="AV490" s="13" t="s">
        <v>85</v>
      </c>
      <c r="AW490" s="13" t="s">
        <v>31</v>
      </c>
      <c r="AX490" s="13" t="s">
        <v>75</v>
      </c>
      <c r="AY490" s="220" t="s">
        <v>154</v>
      </c>
    </row>
    <row r="491" spans="1:65" s="13" customFormat="1" ht="11.25">
      <c r="B491" s="210"/>
      <c r="C491" s="211"/>
      <c r="D491" s="205" t="s">
        <v>164</v>
      </c>
      <c r="E491" s="212" t="s">
        <v>1</v>
      </c>
      <c r="F491" s="213" t="s">
        <v>644</v>
      </c>
      <c r="G491" s="211"/>
      <c r="H491" s="214">
        <v>0.30599999999999999</v>
      </c>
      <c r="I491" s="215"/>
      <c r="J491" s="211"/>
      <c r="K491" s="211"/>
      <c r="L491" s="216"/>
      <c r="M491" s="217"/>
      <c r="N491" s="218"/>
      <c r="O491" s="218"/>
      <c r="P491" s="218"/>
      <c r="Q491" s="218"/>
      <c r="R491" s="218"/>
      <c r="S491" s="218"/>
      <c r="T491" s="219"/>
      <c r="AT491" s="220" t="s">
        <v>164</v>
      </c>
      <c r="AU491" s="220" t="s">
        <v>85</v>
      </c>
      <c r="AV491" s="13" t="s">
        <v>85</v>
      </c>
      <c r="AW491" s="13" t="s">
        <v>31</v>
      </c>
      <c r="AX491" s="13" t="s">
        <v>75</v>
      </c>
      <c r="AY491" s="220" t="s">
        <v>154</v>
      </c>
    </row>
    <row r="492" spans="1:65" s="14" customFormat="1" ht="11.25">
      <c r="B492" s="221"/>
      <c r="C492" s="222"/>
      <c r="D492" s="205" t="s">
        <v>164</v>
      </c>
      <c r="E492" s="223" t="s">
        <v>1</v>
      </c>
      <c r="F492" s="224" t="s">
        <v>693</v>
      </c>
      <c r="G492" s="222"/>
      <c r="H492" s="223" t="s">
        <v>1</v>
      </c>
      <c r="I492" s="225"/>
      <c r="J492" s="222"/>
      <c r="K492" s="222"/>
      <c r="L492" s="226"/>
      <c r="M492" s="227"/>
      <c r="N492" s="228"/>
      <c r="O492" s="228"/>
      <c r="P492" s="228"/>
      <c r="Q492" s="228"/>
      <c r="R492" s="228"/>
      <c r="S492" s="228"/>
      <c r="T492" s="229"/>
      <c r="AT492" s="230" t="s">
        <v>164</v>
      </c>
      <c r="AU492" s="230" t="s">
        <v>85</v>
      </c>
      <c r="AV492" s="14" t="s">
        <v>83</v>
      </c>
      <c r="AW492" s="14" t="s">
        <v>31</v>
      </c>
      <c r="AX492" s="14" t="s">
        <v>75</v>
      </c>
      <c r="AY492" s="230" t="s">
        <v>154</v>
      </c>
    </row>
    <row r="493" spans="1:65" s="13" customFormat="1" ht="11.25">
      <c r="B493" s="210"/>
      <c r="C493" s="211"/>
      <c r="D493" s="205" t="s">
        <v>164</v>
      </c>
      <c r="E493" s="212" t="s">
        <v>1</v>
      </c>
      <c r="F493" s="213" t="s">
        <v>694</v>
      </c>
      <c r="G493" s="211"/>
      <c r="H493" s="214">
        <v>0.2</v>
      </c>
      <c r="I493" s="215"/>
      <c r="J493" s="211"/>
      <c r="K493" s="211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164</v>
      </c>
      <c r="AU493" s="220" t="s">
        <v>85</v>
      </c>
      <c r="AV493" s="13" t="s">
        <v>85</v>
      </c>
      <c r="AW493" s="13" t="s">
        <v>31</v>
      </c>
      <c r="AX493" s="13" t="s">
        <v>75</v>
      </c>
      <c r="AY493" s="220" t="s">
        <v>154</v>
      </c>
    </row>
    <row r="494" spans="1:65" s="15" customFormat="1" ht="11.25">
      <c r="B494" s="231"/>
      <c r="C494" s="232"/>
      <c r="D494" s="205" t="s">
        <v>164</v>
      </c>
      <c r="E494" s="233" t="s">
        <v>1</v>
      </c>
      <c r="F494" s="234" t="s">
        <v>171</v>
      </c>
      <c r="G494" s="232"/>
      <c r="H494" s="235">
        <v>0.72700000000000009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AT494" s="241" t="s">
        <v>164</v>
      </c>
      <c r="AU494" s="241" t="s">
        <v>85</v>
      </c>
      <c r="AV494" s="15" t="s">
        <v>162</v>
      </c>
      <c r="AW494" s="15" t="s">
        <v>31</v>
      </c>
      <c r="AX494" s="15" t="s">
        <v>83</v>
      </c>
      <c r="AY494" s="241" t="s">
        <v>154</v>
      </c>
    </row>
    <row r="495" spans="1:65" s="2" customFormat="1" ht="24.2" customHeight="1">
      <c r="A495" s="34"/>
      <c r="B495" s="35"/>
      <c r="C495" s="242" t="s">
        <v>382</v>
      </c>
      <c r="D495" s="242" t="s">
        <v>239</v>
      </c>
      <c r="E495" s="243" t="s">
        <v>695</v>
      </c>
      <c r="F495" s="244" t="s">
        <v>696</v>
      </c>
      <c r="G495" s="245" t="s">
        <v>310</v>
      </c>
      <c r="H495" s="246">
        <v>177.88</v>
      </c>
      <c r="I495" s="247"/>
      <c r="J495" s="248">
        <f>ROUND(I495*H495,2)</f>
        <v>0</v>
      </c>
      <c r="K495" s="244" t="s">
        <v>160</v>
      </c>
      <c r="L495" s="39"/>
      <c r="M495" s="249" t="s">
        <v>1</v>
      </c>
      <c r="N495" s="250" t="s">
        <v>40</v>
      </c>
      <c r="O495" s="71"/>
      <c r="P495" s="201">
        <f>O495*H495</f>
        <v>0</v>
      </c>
      <c r="Q495" s="201">
        <v>0</v>
      </c>
      <c r="R495" s="201">
        <f>Q495*H495</f>
        <v>0</v>
      </c>
      <c r="S495" s="201">
        <v>0</v>
      </c>
      <c r="T495" s="202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3" t="s">
        <v>162</v>
      </c>
      <c r="AT495" s="203" t="s">
        <v>239</v>
      </c>
      <c r="AU495" s="203" t="s">
        <v>85</v>
      </c>
      <c r="AY495" s="17" t="s">
        <v>154</v>
      </c>
      <c r="BE495" s="204">
        <f>IF(N495="základní",J495,0)</f>
        <v>0</v>
      </c>
      <c r="BF495" s="204">
        <f>IF(N495="snížená",J495,0)</f>
        <v>0</v>
      </c>
      <c r="BG495" s="204">
        <f>IF(N495="zákl. přenesená",J495,0)</f>
        <v>0</v>
      </c>
      <c r="BH495" s="204">
        <f>IF(N495="sníž. přenesená",J495,0)</f>
        <v>0</v>
      </c>
      <c r="BI495" s="204">
        <f>IF(N495="nulová",J495,0)</f>
        <v>0</v>
      </c>
      <c r="BJ495" s="17" t="s">
        <v>83</v>
      </c>
      <c r="BK495" s="204">
        <f>ROUND(I495*H495,2)</f>
        <v>0</v>
      </c>
      <c r="BL495" s="17" t="s">
        <v>162</v>
      </c>
      <c r="BM495" s="203" t="s">
        <v>697</v>
      </c>
    </row>
    <row r="496" spans="1:65" s="2" customFormat="1" ht="78">
      <c r="A496" s="34"/>
      <c r="B496" s="35"/>
      <c r="C496" s="36"/>
      <c r="D496" s="205" t="s">
        <v>163</v>
      </c>
      <c r="E496" s="36"/>
      <c r="F496" s="206" t="s">
        <v>698</v>
      </c>
      <c r="G496" s="36"/>
      <c r="H496" s="36"/>
      <c r="I496" s="207"/>
      <c r="J496" s="36"/>
      <c r="K496" s="36"/>
      <c r="L496" s="39"/>
      <c r="M496" s="208"/>
      <c r="N496" s="209"/>
      <c r="O496" s="71"/>
      <c r="P496" s="71"/>
      <c r="Q496" s="71"/>
      <c r="R496" s="71"/>
      <c r="S496" s="71"/>
      <c r="T496" s="72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7" t="s">
        <v>163</v>
      </c>
      <c r="AU496" s="17" t="s">
        <v>85</v>
      </c>
    </row>
    <row r="497" spans="1:65" s="14" customFormat="1" ht="11.25">
      <c r="B497" s="221"/>
      <c r="C497" s="222"/>
      <c r="D497" s="205" t="s">
        <v>164</v>
      </c>
      <c r="E497" s="223" t="s">
        <v>1</v>
      </c>
      <c r="F497" s="224" t="s">
        <v>556</v>
      </c>
      <c r="G497" s="222"/>
      <c r="H497" s="223" t="s">
        <v>1</v>
      </c>
      <c r="I497" s="225"/>
      <c r="J497" s="222"/>
      <c r="K497" s="222"/>
      <c r="L497" s="226"/>
      <c r="M497" s="227"/>
      <c r="N497" s="228"/>
      <c r="O497" s="228"/>
      <c r="P497" s="228"/>
      <c r="Q497" s="228"/>
      <c r="R497" s="228"/>
      <c r="S497" s="228"/>
      <c r="T497" s="229"/>
      <c r="AT497" s="230" t="s">
        <v>164</v>
      </c>
      <c r="AU497" s="230" t="s">
        <v>85</v>
      </c>
      <c r="AV497" s="14" t="s">
        <v>83</v>
      </c>
      <c r="AW497" s="14" t="s">
        <v>31</v>
      </c>
      <c r="AX497" s="14" t="s">
        <v>75</v>
      </c>
      <c r="AY497" s="230" t="s">
        <v>154</v>
      </c>
    </row>
    <row r="498" spans="1:65" s="13" customFormat="1" ht="11.25">
      <c r="B498" s="210"/>
      <c r="C498" s="211"/>
      <c r="D498" s="205" t="s">
        <v>164</v>
      </c>
      <c r="E498" s="212" t="s">
        <v>1</v>
      </c>
      <c r="F498" s="213" t="s">
        <v>663</v>
      </c>
      <c r="G498" s="211"/>
      <c r="H498" s="214">
        <v>53.1</v>
      </c>
      <c r="I498" s="215"/>
      <c r="J498" s="211"/>
      <c r="K498" s="211"/>
      <c r="L498" s="216"/>
      <c r="M498" s="217"/>
      <c r="N498" s="218"/>
      <c r="O498" s="218"/>
      <c r="P498" s="218"/>
      <c r="Q498" s="218"/>
      <c r="R498" s="218"/>
      <c r="S498" s="218"/>
      <c r="T498" s="219"/>
      <c r="AT498" s="220" t="s">
        <v>164</v>
      </c>
      <c r="AU498" s="220" t="s">
        <v>85</v>
      </c>
      <c r="AV498" s="13" t="s">
        <v>85</v>
      </c>
      <c r="AW498" s="13" t="s">
        <v>31</v>
      </c>
      <c r="AX498" s="13" t="s">
        <v>75</v>
      </c>
      <c r="AY498" s="220" t="s">
        <v>154</v>
      </c>
    </row>
    <row r="499" spans="1:65" s="14" customFormat="1" ht="11.25">
      <c r="B499" s="221"/>
      <c r="C499" s="222"/>
      <c r="D499" s="205" t="s">
        <v>164</v>
      </c>
      <c r="E499" s="223" t="s">
        <v>1</v>
      </c>
      <c r="F499" s="224" t="s">
        <v>699</v>
      </c>
      <c r="G499" s="222"/>
      <c r="H499" s="223" t="s">
        <v>1</v>
      </c>
      <c r="I499" s="225"/>
      <c r="J499" s="222"/>
      <c r="K499" s="222"/>
      <c r="L499" s="226"/>
      <c r="M499" s="227"/>
      <c r="N499" s="228"/>
      <c r="O499" s="228"/>
      <c r="P499" s="228"/>
      <c r="Q499" s="228"/>
      <c r="R499" s="228"/>
      <c r="S499" s="228"/>
      <c r="T499" s="229"/>
      <c r="AT499" s="230" t="s">
        <v>164</v>
      </c>
      <c r="AU499" s="230" t="s">
        <v>85</v>
      </c>
      <c r="AV499" s="14" t="s">
        <v>83</v>
      </c>
      <c r="AW499" s="14" t="s">
        <v>31</v>
      </c>
      <c r="AX499" s="14" t="s">
        <v>75</v>
      </c>
      <c r="AY499" s="230" t="s">
        <v>154</v>
      </c>
    </row>
    <row r="500" spans="1:65" s="13" customFormat="1" ht="11.25">
      <c r="B500" s="210"/>
      <c r="C500" s="211"/>
      <c r="D500" s="205" t="s">
        <v>164</v>
      </c>
      <c r="E500" s="212" t="s">
        <v>1</v>
      </c>
      <c r="F500" s="213" t="s">
        <v>700</v>
      </c>
      <c r="G500" s="211"/>
      <c r="H500" s="214">
        <v>124.78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164</v>
      </c>
      <c r="AU500" s="220" t="s">
        <v>85</v>
      </c>
      <c r="AV500" s="13" t="s">
        <v>85</v>
      </c>
      <c r="AW500" s="13" t="s">
        <v>31</v>
      </c>
      <c r="AX500" s="13" t="s">
        <v>75</v>
      </c>
      <c r="AY500" s="220" t="s">
        <v>154</v>
      </c>
    </row>
    <row r="501" spans="1:65" s="15" customFormat="1" ht="11.25">
      <c r="B501" s="231"/>
      <c r="C501" s="232"/>
      <c r="D501" s="205" t="s">
        <v>164</v>
      </c>
      <c r="E501" s="233" t="s">
        <v>1</v>
      </c>
      <c r="F501" s="234" t="s">
        <v>171</v>
      </c>
      <c r="G501" s="232"/>
      <c r="H501" s="235">
        <v>177.88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AT501" s="241" t="s">
        <v>164</v>
      </c>
      <c r="AU501" s="241" t="s">
        <v>85</v>
      </c>
      <c r="AV501" s="15" t="s">
        <v>162</v>
      </c>
      <c r="AW501" s="15" t="s">
        <v>31</v>
      </c>
      <c r="AX501" s="15" t="s">
        <v>83</v>
      </c>
      <c r="AY501" s="241" t="s">
        <v>154</v>
      </c>
    </row>
    <row r="502" spans="1:65" s="2" customFormat="1" ht="37.9" customHeight="1">
      <c r="A502" s="34"/>
      <c r="B502" s="35"/>
      <c r="C502" s="242" t="s">
        <v>701</v>
      </c>
      <c r="D502" s="242" t="s">
        <v>239</v>
      </c>
      <c r="E502" s="243" t="s">
        <v>361</v>
      </c>
      <c r="F502" s="244" t="s">
        <v>362</v>
      </c>
      <c r="G502" s="245" t="s">
        <v>310</v>
      </c>
      <c r="H502" s="246">
        <v>1153</v>
      </c>
      <c r="I502" s="247"/>
      <c r="J502" s="248">
        <f>ROUND(I502*H502,2)</f>
        <v>0</v>
      </c>
      <c r="K502" s="244" t="s">
        <v>160</v>
      </c>
      <c r="L502" s="39"/>
      <c r="M502" s="249" t="s">
        <v>1</v>
      </c>
      <c r="N502" s="250" t="s">
        <v>40</v>
      </c>
      <c r="O502" s="71"/>
      <c r="P502" s="201">
        <f>O502*H502</f>
        <v>0</v>
      </c>
      <c r="Q502" s="201">
        <v>0</v>
      </c>
      <c r="R502" s="201">
        <f>Q502*H502</f>
        <v>0</v>
      </c>
      <c r="S502" s="201">
        <v>0</v>
      </c>
      <c r="T502" s="202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203" t="s">
        <v>162</v>
      </c>
      <c r="AT502" s="203" t="s">
        <v>239</v>
      </c>
      <c r="AU502" s="203" t="s">
        <v>85</v>
      </c>
      <c r="AY502" s="17" t="s">
        <v>154</v>
      </c>
      <c r="BE502" s="204">
        <f>IF(N502="základní",J502,0)</f>
        <v>0</v>
      </c>
      <c r="BF502" s="204">
        <f>IF(N502="snížená",J502,0)</f>
        <v>0</v>
      </c>
      <c r="BG502" s="204">
        <f>IF(N502="zákl. přenesená",J502,0)</f>
        <v>0</v>
      </c>
      <c r="BH502" s="204">
        <f>IF(N502="sníž. přenesená",J502,0)</f>
        <v>0</v>
      </c>
      <c r="BI502" s="204">
        <f>IF(N502="nulová",J502,0)</f>
        <v>0</v>
      </c>
      <c r="BJ502" s="17" t="s">
        <v>83</v>
      </c>
      <c r="BK502" s="204">
        <f>ROUND(I502*H502,2)</f>
        <v>0</v>
      </c>
      <c r="BL502" s="17" t="s">
        <v>162</v>
      </c>
      <c r="BM502" s="203" t="s">
        <v>702</v>
      </c>
    </row>
    <row r="503" spans="1:65" s="2" customFormat="1" ht="58.5">
      <c r="A503" s="34"/>
      <c r="B503" s="35"/>
      <c r="C503" s="36"/>
      <c r="D503" s="205" t="s">
        <v>163</v>
      </c>
      <c r="E503" s="36"/>
      <c r="F503" s="206" t="s">
        <v>364</v>
      </c>
      <c r="G503" s="36"/>
      <c r="H503" s="36"/>
      <c r="I503" s="207"/>
      <c r="J503" s="36"/>
      <c r="K503" s="36"/>
      <c r="L503" s="39"/>
      <c r="M503" s="208"/>
      <c r="N503" s="209"/>
      <c r="O503" s="71"/>
      <c r="P503" s="71"/>
      <c r="Q503" s="71"/>
      <c r="R503" s="71"/>
      <c r="S503" s="71"/>
      <c r="T503" s="72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7" t="s">
        <v>163</v>
      </c>
      <c r="AU503" s="17" t="s">
        <v>85</v>
      </c>
    </row>
    <row r="504" spans="1:65" s="14" customFormat="1" ht="11.25">
      <c r="B504" s="221"/>
      <c r="C504" s="222"/>
      <c r="D504" s="205" t="s">
        <v>164</v>
      </c>
      <c r="E504" s="223" t="s">
        <v>1</v>
      </c>
      <c r="F504" s="224" t="s">
        <v>543</v>
      </c>
      <c r="G504" s="222"/>
      <c r="H504" s="223" t="s">
        <v>1</v>
      </c>
      <c r="I504" s="225"/>
      <c r="J504" s="222"/>
      <c r="K504" s="222"/>
      <c r="L504" s="226"/>
      <c r="M504" s="227"/>
      <c r="N504" s="228"/>
      <c r="O504" s="228"/>
      <c r="P504" s="228"/>
      <c r="Q504" s="228"/>
      <c r="R504" s="228"/>
      <c r="S504" s="228"/>
      <c r="T504" s="229"/>
      <c r="AT504" s="230" t="s">
        <v>164</v>
      </c>
      <c r="AU504" s="230" t="s">
        <v>85</v>
      </c>
      <c r="AV504" s="14" t="s">
        <v>83</v>
      </c>
      <c r="AW504" s="14" t="s">
        <v>31</v>
      </c>
      <c r="AX504" s="14" t="s">
        <v>75</v>
      </c>
      <c r="AY504" s="230" t="s">
        <v>154</v>
      </c>
    </row>
    <row r="505" spans="1:65" s="13" customFormat="1" ht="11.25">
      <c r="B505" s="210"/>
      <c r="C505" s="211"/>
      <c r="D505" s="205" t="s">
        <v>164</v>
      </c>
      <c r="E505" s="212" t="s">
        <v>1</v>
      </c>
      <c r="F505" s="213" t="s">
        <v>703</v>
      </c>
      <c r="G505" s="211"/>
      <c r="H505" s="214">
        <v>541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164</v>
      </c>
      <c r="AU505" s="220" t="s">
        <v>85</v>
      </c>
      <c r="AV505" s="13" t="s">
        <v>85</v>
      </c>
      <c r="AW505" s="13" t="s">
        <v>31</v>
      </c>
      <c r="AX505" s="13" t="s">
        <v>75</v>
      </c>
      <c r="AY505" s="220" t="s">
        <v>154</v>
      </c>
    </row>
    <row r="506" spans="1:65" s="13" customFormat="1" ht="11.25">
      <c r="B506" s="210"/>
      <c r="C506" s="211"/>
      <c r="D506" s="205" t="s">
        <v>164</v>
      </c>
      <c r="E506" s="212" t="s">
        <v>1</v>
      </c>
      <c r="F506" s="213" t="s">
        <v>551</v>
      </c>
      <c r="G506" s="211"/>
      <c r="H506" s="214">
        <v>612</v>
      </c>
      <c r="I506" s="215"/>
      <c r="J506" s="211"/>
      <c r="K506" s="211"/>
      <c r="L506" s="216"/>
      <c r="M506" s="217"/>
      <c r="N506" s="218"/>
      <c r="O506" s="218"/>
      <c r="P506" s="218"/>
      <c r="Q506" s="218"/>
      <c r="R506" s="218"/>
      <c r="S506" s="218"/>
      <c r="T506" s="219"/>
      <c r="AT506" s="220" t="s">
        <v>164</v>
      </c>
      <c r="AU506" s="220" t="s">
        <v>85</v>
      </c>
      <c r="AV506" s="13" t="s">
        <v>85</v>
      </c>
      <c r="AW506" s="13" t="s">
        <v>31</v>
      </c>
      <c r="AX506" s="13" t="s">
        <v>75</v>
      </c>
      <c r="AY506" s="220" t="s">
        <v>154</v>
      </c>
    </row>
    <row r="507" spans="1:65" s="15" customFormat="1" ht="11.25">
      <c r="B507" s="231"/>
      <c r="C507" s="232"/>
      <c r="D507" s="205" t="s">
        <v>164</v>
      </c>
      <c r="E507" s="233" t="s">
        <v>1</v>
      </c>
      <c r="F507" s="234" t="s">
        <v>171</v>
      </c>
      <c r="G507" s="232"/>
      <c r="H507" s="235">
        <v>1153</v>
      </c>
      <c r="I507" s="236"/>
      <c r="J507" s="232"/>
      <c r="K507" s="232"/>
      <c r="L507" s="237"/>
      <c r="M507" s="238"/>
      <c r="N507" s="239"/>
      <c r="O507" s="239"/>
      <c r="P507" s="239"/>
      <c r="Q507" s="239"/>
      <c r="R507" s="239"/>
      <c r="S507" s="239"/>
      <c r="T507" s="240"/>
      <c r="AT507" s="241" t="s">
        <v>164</v>
      </c>
      <c r="AU507" s="241" t="s">
        <v>85</v>
      </c>
      <c r="AV507" s="15" t="s">
        <v>162</v>
      </c>
      <c r="AW507" s="15" t="s">
        <v>31</v>
      </c>
      <c r="AX507" s="15" t="s">
        <v>83</v>
      </c>
      <c r="AY507" s="241" t="s">
        <v>154</v>
      </c>
    </row>
    <row r="508" spans="1:65" s="2" customFormat="1" ht="37.9" customHeight="1">
      <c r="A508" s="34"/>
      <c r="B508" s="35"/>
      <c r="C508" s="242" t="s">
        <v>391</v>
      </c>
      <c r="D508" s="242" t="s">
        <v>239</v>
      </c>
      <c r="E508" s="243" t="s">
        <v>367</v>
      </c>
      <c r="F508" s="244" t="s">
        <v>368</v>
      </c>
      <c r="G508" s="245" t="s">
        <v>310</v>
      </c>
      <c r="H508" s="246">
        <v>1153</v>
      </c>
      <c r="I508" s="247"/>
      <c r="J508" s="248">
        <f>ROUND(I508*H508,2)</f>
        <v>0</v>
      </c>
      <c r="K508" s="244" t="s">
        <v>160</v>
      </c>
      <c r="L508" s="39"/>
      <c r="M508" s="249" t="s">
        <v>1</v>
      </c>
      <c r="N508" s="250" t="s">
        <v>40</v>
      </c>
      <c r="O508" s="71"/>
      <c r="P508" s="201">
        <f>O508*H508</f>
        <v>0</v>
      </c>
      <c r="Q508" s="201">
        <v>0</v>
      </c>
      <c r="R508" s="201">
        <f>Q508*H508</f>
        <v>0</v>
      </c>
      <c r="S508" s="201">
        <v>0</v>
      </c>
      <c r="T508" s="202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203" t="s">
        <v>162</v>
      </c>
      <c r="AT508" s="203" t="s">
        <v>239</v>
      </c>
      <c r="AU508" s="203" t="s">
        <v>85</v>
      </c>
      <c r="AY508" s="17" t="s">
        <v>154</v>
      </c>
      <c r="BE508" s="204">
        <f>IF(N508="základní",J508,0)</f>
        <v>0</v>
      </c>
      <c r="BF508" s="204">
        <f>IF(N508="snížená",J508,0)</f>
        <v>0</v>
      </c>
      <c r="BG508" s="204">
        <f>IF(N508="zákl. přenesená",J508,0)</f>
        <v>0</v>
      </c>
      <c r="BH508" s="204">
        <f>IF(N508="sníž. přenesená",J508,0)</f>
        <v>0</v>
      </c>
      <c r="BI508" s="204">
        <f>IF(N508="nulová",J508,0)</f>
        <v>0</v>
      </c>
      <c r="BJ508" s="17" t="s">
        <v>83</v>
      </c>
      <c r="BK508" s="204">
        <f>ROUND(I508*H508,2)</f>
        <v>0</v>
      </c>
      <c r="BL508" s="17" t="s">
        <v>162</v>
      </c>
      <c r="BM508" s="203" t="s">
        <v>704</v>
      </c>
    </row>
    <row r="509" spans="1:65" s="2" customFormat="1" ht="58.5">
      <c r="A509" s="34"/>
      <c r="B509" s="35"/>
      <c r="C509" s="36"/>
      <c r="D509" s="205" t="s">
        <v>163</v>
      </c>
      <c r="E509" s="36"/>
      <c r="F509" s="206" t="s">
        <v>370</v>
      </c>
      <c r="G509" s="36"/>
      <c r="H509" s="36"/>
      <c r="I509" s="207"/>
      <c r="J509" s="36"/>
      <c r="K509" s="36"/>
      <c r="L509" s="39"/>
      <c r="M509" s="208"/>
      <c r="N509" s="209"/>
      <c r="O509" s="71"/>
      <c r="P509" s="71"/>
      <c r="Q509" s="71"/>
      <c r="R509" s="71"/>
      <c r="S509" s="71"/>
      <c r="T509" s="72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7" t="s">
        <v>163</v>
      </c>
      <c r="AU509" s="17" t="s">
        <v>85</v>
      </c>
    </row>
    <row r="510" spans="1:65" s="14" customFormat="1" ht="11.25">
      <c r="B510" s="221"/>
      <c r="C510" s="222"/>
      <c r="D510" s="205" t="s">
        <v>164</v>
      </c>
      <c r="E510" s="223" t="s">
        <v>1</v>
      </c>
      <c r="F510" s="224" t="s">
        <v>543</v>
      </c>
      <c r="G510" s="222"/>
      <c r="H510" s="223" t="s">
        <v>1</v>
      </c>
      <c r="I510" s="225"/>
      <c r="J510" s="222"/>
      <c r="K510" s="222"/>
      <c r="L510" s="226"/>
      <c r="M510" s="227"/>
      <c r="N510" s="228"/>
      <c r="O510" s="228"/>
      <c r="P510" s="228"/>
      <c r="Q510" s="228"/>
      <c r="R510" s="228"/>
      <c r="S510" s="228"/>
      <c r="T510" s="229"/>
      <c r="AT510" s="230" t="s">
        <v>164</v>
      </c>
      <c r="AU510" s="230" t="s">
        <v>85</v>
      </c>
      <c r="AV510" s="14" t="s">
        <v>83</v>
      </c>
      <c r="AW510" s="14" t="s">
        <v>31</v>
      </c>
      <c r="AX510" s="14" t="s">
        <v>75</v>
      </c>
      <c r="AY510" s="230" t="s">
        <v>154</v>
      </c>
    </row>
    <row r="511" spans="1:65" s="13" customFormat="1" ht="11.25">
      <c r="B511" s="210"/>
      <c r="C511" s="211"/>
      <c r="D511" s="205" t="s">
        <v>164</v>
      </c>
      <c r="E511" s="212" t="s">
        <v>1</v>
      </c>
      <c r="F511" s="213" t="s">
        <v>703</v>
      </c>
      <c r="G511" s="211"/>
      <c r="H511" s="214">
        <v>541</v>
      </c>
      <c r="I511" s="215"/>
      <c r="J511" s="211"/>
      <c r="K511" s="211"/>
      <c r="L511" s="216"/>
      <c r="M511" s="217"/>
      <c r="N511" s="218"/>
      <c r="O511" s="218"/>
      <c r="P511" s="218"/>
      <c r="Q511" s="218"/>
      <c r="R511" s="218"/>
      <c r="S511" s="218"/>
      <c r="T511" s="219"/>
      <c r="AT511" s="220" t="s">
        <v>164</v>
      </c>
      <c r="AU511" s="220" t="s">
        <v>85</v>
      </c>
      <c r="AV511" s="13" t="s">
        <v>85</v>
      </c>
      <c r="AW511" s="13" t="s">
        <v>31</v>
      </c>
      <c r="AX511" s="13" t="s">
        <v>75</v>
      </c>
      <c r="AY511" s="220" t="s">
        <v>154</v>
      </c>
    </row>
    <row r="512" spans="1:65" s="13" customFormat="1" ht="11.25">
      <c r="B512" s="210"/>
      <c r="C512" s="211"/>
      <c r="D512" s="205" t="s">
        <v>164</v>
      </c>
      <c r="E512" s="212" t="s">
        <v>1</v>
      </c>
      <c r="F512" s="213" t="s">
        <v>551</v>
      </c>
      <c r="G512" s="211"/>
      <c r="H512" s="214">
        <v>612</v>
      </c>
      <c r="I512" s="215"/>
      <c r="J512" s="211"/>
      <c r="K512" s="211"/>
      <c r="L512" s="216"/>
      <c r="M512" s="217"/>
      <c r="N512" s="218"/>
      <c r="O512" s="218"/>
      <c r="P512" s="218"/>
      <c r="Q512" s="218"/>
      <c r="R512" s="218"/>
      <c r="S512" s="218"/>
      <c r="T512" s="219"/>
      <c r="AT512" s="220" t="s">
        <v>164</v>
      </c>
      <c r="AU512" s="220" t="s">
        <v>85</v>
      </c>
      <c r="AV512" s="13" t="s">
        <v>85</v>
      </c>
      <c r="AW512" s="13" t="s">
        <v>31</v>
      </c>
      <c r="AX512" s="13" t="s">
        <v>75</v>
      </c>
      <c r="AY512" s="220" t="s">
        <v>154</v>
      </c>
    </row>
    <row r="513" spans="1:65" s="15" customFormat="1" ht="11.25">
      <c r="B513" s="231"/>
      <c r="C513" s="232"/>
      <c r="D513" s="205" t="s">
        <v>164</v>
      </c>
      <c r="E513" s="233" t="s">
        <v>1</v>
      </c>
      <c r="F513" s="234" t="s">
        <v>171</v>
      </c>
      <c r="G513" s="232"/>
      <c r="H513" s="235">
        <v>1153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164</v>
      </c>
      <c r="AU513" s="241" t="s">
        <v>85</v>
      </c>
      <c r="AV513" s="15" t="s">
        <v>162</v>
      </c>
      <c r="AW513" s="15" t="s">
        <v>31</v>
      </c>
      <c r="AX513" s="15" t="s">
        <v>83</v>
      </c>
      <c r="AY513" s="241" t="s">
        <v>154</v>
      </c>
    </row>
    <row r="514" spans="1:65" s="2" customFormat="1" ht="24.2" customHeight="1">
      <c r="A514" s="34"/>
      <c r="B514" s="35"/>
      <c r="C514" s="242" t="s">
        <v>705</v>
      </c>
      <c r="D514" s="242" t="s">
        <v>239</v>
      </c>
      <c r="E514" s="243" t="s">
        <v>706</v>
      </c>
      <c r="F514" s="244" t="s">
        <v>707</v>
      </c>
      <c r="G514" s="245" t="s">
        <v>310</v>
      </c>
      <c r="H514" s="246">
        <v>106.2</v>
      </c>
      <c r="I514" s="247"/>
      <c r="J514" s="248">
        <f>ROUND(I514*H514,2)</f>
        <v>0</v>
      </c>
      <c r="K514" s="244" t="s">
        <v>160</v>
      </c>
      <c r="L514" s="39"/>
      <c r="M514" s="249" t="s">
        <v>1</v>
      </c>
      <c r="N514" s="250" t="s">
        <v>40</v>
      </c>
      <c r="O514" s="71"/>
      <c r="P514" s="201">
        <f>O514*H514</f>
        <v>0</v>
      </c>
      <c r="Q514" s="201">
        <v>0</v>
      </c>
      <c r="R514" s="201">
        <f>Q514*H514</f>
        <v>0</v>
      </c>
      <c r="S514" s="201">
        <v>0</v>
      </c>
      <c r="T514" s="202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203" t="s">
        <v>162</v>
      </c>
      <c r="AT514" s="203" t="s">
        <v>239</v>
      </c>
      <c r="AU514" s="203" t="s">
        <v>85</v>
      </c>
      <c r="AY514" s="17" t="s">
        <v>154</v>
      </c>
      <c r="BE514" s="204">
        <f>IF(N514="základní",J514,0)</f>
        <v>0</v>
      </c>
      <c r="BF514" s="204">
        <f>IF(N514="snížená",J514,0)</f>
        <v>0</v>
      </c>
      <c r="BG514" s="204">
        <f>IF(N514="zákl. přenesená",J514,0)</f>
        <v>0</v>
      </c>
      <c r="BH514" s="204">
        <f>IF(N514="sníž. přenesená",J514,0)</f>
        <v>0</v>
      </c>
      <c r="BI514" s="204">
        <f>IF(N514="nulová",J514,0)</f>
        <v>0</v>
      </c>
      <c r="BJ514" s="17" t="s">
        <v>83</v>
      </c>
      <c r="BK514" s="204">
        <f>ROUND(I514*H514,2)</f>
        <v>0</v>
      </c>
      <c r="BL514" s="17" t="s">
        <v>162</v>
      </c>
      <c r="BM514" s="203" t="s">
        <v>708</v>
      </c>
    </row>
    <row r="515" spans="1:65" s="2" customFormat="1" ht="48.75">
      <c r="A515" s="34"/>
      <c r="B515" s="35"/>
      <c r="C515" s="36"/>
      <c r="D515" s="205" t="s">
        <v>163</v>
      </c>
      <c r="E515" s="36"/>
      <c r="F515" s="206" t="s">
        <v>709</v>
      </c>
      <c r="G515" s="36"/>
      <c r="H515" s="36"/>
      <c r="I515" s="207"/>
      <c r="J515" s="36"/>
      <c r="K515" s="36"/>
      <c r="L515" s="39"/>
      <c r="M515" s="208"/>
      <c r="N515" s="209"/>
      <c r="O515" s="71"/>
      <c r="P515" s="71"/>
      <c r="Q515" s="71"/>
      <c r="R515" s="71"/>
      <c r="S515" s="71"/>
      <c r="T515" s="72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7" t="s">
        <v>163</v>
      </c>
      <c r="AU515" s="17" t="s">
        <v>85</v>
      </c>
    </row>
    <row r="516" spans="1:65" s="14" customFormat="1" ht="11.25">
      <c r="B516" s="221"/>
      <c r="C516" s="222"/>
      <c r="D516" s="205" t="s">
        <v>164</v>
      </c>
      <c r="E516" s="223" t="s">
        <v>1</v>
      </c>
      <c r="F516" s="224" t="s">
        <v>556</v>
      </c>
      <c r="G516" s="222"/>
      <c r="H516" s="223" t="s">
        <v>1</v>
      </c>
      <c r="I516" s="225"/>
      <c r="J516" s="222"/>
      <c r="K516" s="222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164</v>
      </c>
      <c r="AU516" s="230" t="s">
        <v>85</v>
      </c>
      <c r="AV516" s="14" t="s">
        <v>83</v>
      </c>
      <c r="AW516" s="14" t="s">
        <v>31</v>
      </c>
      <c r="AX516" s="14" t="s">
        <v>75</v>
      </c>
      <c r="AY516" s="230" t="s">
        <v>154</v>
      </c>
    </row>
    <row r="517" spans="1:65" s="13" customFormat="1" ht="11.25">
      <c r="B517" s="210"/>
      <c r="C517" s="211"/>
      <c r="D517" s="205" t="s">
        <v>164</v>
      </c>
      <c r="E517" s="212" t="s">
        <v>1</v>
      </c>
      <c r="F517" s="213" t="s">
        <v>689</v>
      </c>
      <c r="G517" s="211"/>
      <c r="H517" s="214">
        <v>106.2</v>
      </c>
      <c r="I517" s="215"/>
      <c r="J517" s="211"/>
      <c r="K517" s="211"/>
      <c r="L517" s="216"/>
      <c r="M517" s="217"/>
      <c r="N517" s="218"/>
      <c r="O517" s="218"/>
      <c r="P517" s="218"/>
      <c r="Q517" s="218"/>
      <c r="R517" s="218"/>
      <c r="S517" s="218"/>
      <c r="T517" s="219"/>
      <c r="AT517" s="220" t="s">
        <v>164</v>
      </c>
      <c r="AU517" s="220" t="s">
        <v>85</v>
      </c>
      <c r="AV517" s="13" t="s">
        <v>85</v>
      </c>
      <c r="AW517" s="13" t="s">
        <v>31</v>
      </c>
      <c r="AX517" s="13" t="s">
        <v>75</v>
      </c>
      <c r="AY517" s="220" t="s">
        <v>154</v>
      </c>
    </row>
    <row r="518" spans="1:65" s="15" customFormat="1" ht="11.25">
      <c r="B518" s="231"/>
      <c r="C518" s="232"/>
      <c r="D518" s="205" t="s">
        <v>164</v>
      </c>
      <c r="E518" s="233" t="s">
        <v>1</v>
      </c>
      <c r="F518" s="234" t="s">
        <v>171</v>
      </c>
      <c r="G518" s="232"/>
      <c r="H518" s="235">
        <v>106.2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164</v>
      </c>
      <c r="AU518" s="241" t="s">
        <v>85</v>
      </c>
      <c r="AV518" s="15" t="s">
        <v>162</v>
      </c>
      <c r="AW518" s="15" t="s">
        <v>31</v>
      </c>
      <c r="AX518" s="15" t="s">
        <v>83</v>
      </c>
      <c r="AY518" s="241" t="s">
        <v>154</v>
      </c>
    </row>
    <row r="519" spans="1:65" s="2" customFormat="1" ht="24.2" customHeight="1">
      <c r="A519" s="34"/>
      <c r="B519" s="35"/>
      <c r="C519" s="242" t="s">
        <v>399</v>
      </c>
      <c r="D519" s="242" t="s">
        <v>239</v>
      </c>
      <c r="E519" s="243" t="s">
        <v>710</v>
      </c>
      <c r="F519" s="244" t="s">
        <v>711</v>
      </c>
      <c r="G519" s="245" t="s">
        <v>310</v>
      </c>
      <c r="H519" s="246">
        <v>106.2</v>
      </c>
      <c r="I519" s="247"/>
      <c r="J519" s="248">
        <f>ROUND(I519*H519,2)</f>
        <v>0</v>
      </c>
      <c r="K519" s="244" t="s">
        <v>160</v>
      </c>
      <c r="L519" s="39"/>
      <c r="M519" s="249" t="s">
        <v>1</v>
      </c>
      <c r="N519" s="250" t="s">
        <v>40</v>
      </c>
      <c r="O519" s="71"/>
      <c r="P519" s="201">
        <f>O519*H519</f>
        <v>0</v>
      </c>
      <c r="Q519" s="201">
        <v>0</v>
      </c>
      <c r="R519" s="201">
        <f>Q519*H519</f>
        <v>0</v>
      </c>
      <c r="S519" s="201">
        <v>0</v>
      </c>
      <c r="T519" s="202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203" t="s">
        <v>162</v>
      </c>
      <c r="AT519" s="203" t="s">
        <v>239</v>
      </c>
      <c r="AU519" s="203" t="s">
        <v>85</v>
      </c>
      <c r="AY519" s="17" t="s">
        <v>154</v>
      </c>
      <c r="BE519" s="204">
        <f>IF(N519="základní",J519,0)</f>
        <v>0</v>
      </c>
      <c r="BF519" s="204">
        <f>IF(N519="snížená",J519,0)</f>
        <v>0</v>
      </c>
      <c r="BG519" s="204">
        <f>IF(N519="zákl. přenesená",J519,0)</f>
        <v>0</v>
      </c>
      <c r="BH519" s="204">
        <f>IF(N519="sníž. přenesená",J519,0)</f>
        <v>0</v>
      </c>
      <c r="BI519" s="204">
        <f>IF(N519="nulová",J519,0)</f>
        <v>0</v>
      </c>
      <c r="BJ519" s="17" t="s">
        <v>83</v>
      </c>
      <c r="BK519" s="204">
        <f>ROUND(I519*H519,2)</f>
        <v>0</v>
      </c>
      <c r="BL519" s="17" t="s">
        <v>162</v>
      </c>
      <c r="BM519" s="203" t="s">
        <v>712</v>
      </c>
    </row>
    <row r="520" spans="1:65" s="2" customFormat="1" ht="48.75">
      <c r="A520" s="34"/>
      <c r="B520" s="35"/>
      <c r="C520" s="36"/>
      <c r="D520" s="205" t="s">
        <v>163</v>
      </c>
      <c r="E520" s="36"/>
      <c r="F520" s="206" t="s">
        <v>713</v>
      </c>
      <c r="G520" s="36"/>
      <c r="H520" s="36"/>
      <c r="I520" s="207"/>
      <c r="J520" s="36"/>
      <c r="K520" s="36"/>
      <c r="L520" s="39"/>
      <c r="M520" s="208"/>
      <c r="N520" s="209"/>
      <c r="O520" s="71"/>
      <c r="P520" s="71"/>
      <c r="Q520" s="71"/>
      <c r="R520" s="71"/>
      <c r="S520" s="71"/>
      <c r="T520" s="72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163</v>
      </c>
      <c r="AU520" s="17" t="s">
        <v>85</v>
      </c>
    </row>
    <row r="521" spans="1:65" s="14" customFormat="1" ht="11.25">
      <c r="B521" s="221"/>
      <c r="C521" s="222"/>
      <c r="D521" s="205" t="s">
        <v>164</v>
      </c>
      <c r="E521" s="223" t="s">
        <v>1</v>
      </c>
      <c r="F521" s="224" t="s">
        <v>556</v>
      </c>
      <c r="G521" s="222"/>
      <c r="H521" s="223" t="s">
        <v>1</v>
      </c>
      <c r="I521" s="225"/>
      <c r="J521" s="222"/>
      <c r="K521" s="222"/>
      <c r="L521" s="226"/>
      <c r="M521" s="227"/>
      <c r="N521" s="228"/>
      <c r="O521" s="228"/>
      <c r="P521" s="228"/>
      <c r="Q521" s="228"/>
      <c r="R521" s="228"/>
      <c r="S521" s="228"/>
      <c r="T521" s="229"/>
      <c r="AT521" s="230" t="s">
        <v>164</v>
      </c>
      <c r="AU521" s="230" t="s">
        <v>85</v>
      </c>
      <c r="AV521" s="14" t="s">
        <v>83</v>
      </c>
      <c r="AW521" s="14" t="s">
        <v>31</v>
      </c>
      <c r="AX521" s="14" t="s">
        <v>75</v>
      </c>
      <c r="AY521" s="230" t="s">
        <v>154</v>
      </c>
    </row>
    <row r="522" spans="1:65" s="13" customFormat="1" ht="11.25">
      <c r="B522" s="210"/>
      <c r="C522" s="211"/>
      <c r="D522" s="205" t="s">
        <v>164</v>
      </c>
      <c r="E522" s="212" t="s">
        <v>1</v>
      </c>
      <c r="F522" s="213" t="s">
        <v>689</v>
      </c>
      <c r="G522" s="211"/>
      <c r="H522" s="214">
        <v>106.2</v>
      </c>
      <c r="I522" s="215"/>
      <c r="J522" s="211"/>
      <c r="K522" s="211"/>
      <c r="L522" s="216"/>
      <c r="M522" s="217"/>
      <c r="N522" s="218"/>
      <c r="O522" s="218"/>
      <c r="P522" s="218"/>
      <c r="Q522" s="218"/>
      <c r="R522" s="218"/>
      <c r="S522" s="218"/>
      <c r="T522" s="219"/>
      <c r="AT522" s="220" t="s">
        <v>164</v>
      </c>
      <c r="AU522" s="220" t="s">
        <v>85</v>
      </c>
      <c r="AV522" s="13" t="s">
        <v>85</v>
      </c>
      <c r="AW522" s="13" t="s">
        <v>31</v>
      </c>
      <c r="AX522" s="13" t="s">
        <v>75</v>
      </c>
      <c r="AY522" s="220" t="s">
        <v>154</v>
      </c>
    </row>
    <row r="523" spans="1:65" s="15" customFormat="1" ht="11.25">
      <c r="B523" s="231"/>
      <c r="C523" s="232"/>
      <c r="D523" s="205" t="s">
        <v>164</v>
      </c>
      <c r="E523" s="233" t="s">
        <v>1</v>
      </c>
      <c r="F523" s="234" t="s">
        <v>171</v>
      </c>
      <c r="G523" s="232"/>
      <c r="H523" s="235">
        <v>106.2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AT523" s="241" t="s">
        <v>164</v>
      </c>
      <c r="AU523" s="241" t="s">
        <v>85</v>
      </c>
      <c r="AV523" s="15" t="s">
        <v>162</v>
      </c>
      <c r="AW523" s="15" t="s">
        <v>31</v>
      </c>
      <c r="AX523" s="15" t="s">
        <v>83</v>
      </c>
      <c r="AY523" s="241" t="s">
        <v>154</v>
      </c>
    </row>
    <row r="524" spans="1:65" s="2" customFormat="1" ht="24.2" customHeight="1">
      <c r="A524" s="34"/>
      <c r="B524" s="35"/>
      <c r="C524" s="242" t="s">
        <v>714</v>
      </c>
      <c r="D524" s="242" t="s">
        <v>239</v>
      </c>
      <c r="E524" s="243" t="s">
        <v>356</v>
      </c>
      <c r="F524" s="244" t="s">
        <v>357</v>
      </c>
      <c r="G524" s="245" t="s">
        <v>351</v>
      </c>
      <c r="H524" s="246">
        <v>6</v>
      </c>
      <c r="I524" s="247"/>
      <c r="J524" s="248">
        <f>ROUND(I524*H524,2)</f>
        <v>0</v>
      </c>
      <c r="K524" s="244" t="s">
        <v>160</v>
      </c>
      <c r="L524" s="39"/>
      <c r="M524" s="249" t="s">
        <v>1</v>
      </c>
      <c r="N524" s="250" t="s">
        <v>40</v>
      </c>
      <c r="O524" s="71"/>
      <c r="P524" s="201">
        <f>O524*H524</f>
        <v>0</v>
      </c>
      <c r="Q524" s="201">
        <v>0</v>
      </c>
      <c r="R524" s="201">
        <f>Q524*H524</f>
        <v>0</v>
      </c>
      <c r="S524" s="201">
        <v>0</v>
      </c>
      <c r="T524" s="202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203" t="s">
        <v>162</v>
      </c>
      <c r="AT524" s="203" t="s">
        <v>239</v>
      </c>
      <c r="AU524" s="203" t="s">
        <v>85</v>
      </c>
      <c r="AY524" s="17" t="s">
        <v>154</v>
      </c>
      <c r="BE524" s="204">
        <f>IF(N524="základní",J524,0)</f>
        <v>0</v>
      </c>
      <c r="BF524" s="204">
        <f>IF(N524="snížená",J524,0)</f>
        <v>0</v>
      </c>
      <c r="BG524" s="204">
        <f>IF(N524="zákl. přenesená",J524,0)</f>
        <v>0</v>
      </c>
      <c r="BH524" s="204">
        <f>IF(N524="sníž. přenesená",J524,0)</f>
        <v>0</v>
      </c>
      <c r="BI524" s="204">
        <f>IF(N524="nulová",J524,0)</f>
        <v>0</v>
      </c>
      <c r="BJ524" s="17" t="s">
        <v>83</v>
      </c>
      <c r="BK524" s="204">
        <f>ROUND(I524*H524,2)</f>
        <v>0</v>
      </c>
      <c r="BL524" s="17" t="s">
        <v>162</v>
      </c>
      <c r="BM524" s="203" t="s">
        <v>715</v>
      </c>
    </row>
    <row r="525" spans="1:65" s="2" customFormat="1" ht="58.5">
      <c r="A525" s="34"/>
      <c r="B525" s="35"/>
      <c r="C525" s="36"/>
      <c r="D525" s="205" t="s">
        <v>163</v>
      </c>
      <c r="E525" s="36"/>
      <c r="F525" s="206" t="s">
        <v>359</v>
      </c>
      <c r="G525" s="36"/>
      <c r="H525" s="36"/>
      <c r="I525" s="207"/>
      <c r="J525" s="36"/>
      <c r="K525" s="36"/>
      <c r="L525" s="39"/>
      <c r="M525" s="208"/>
      <c r="N525" s="209"/>
      <c r="O525" s="71"/>
      <c r="P525" s="71"/>
      <c r="Q525" s="71"/>
      <c r="R525" s="71"/>
      <c r="S525" s="71"/>
      <c r="T525" s="72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7" t="s">
        <v>163</v>
      </c>
      <c r="AU525" s="17" t="s">
        <v>85</v>
      </c>
    </row>
    <row r="526" spans="1:65" s="13" customFormat="1" ht="11.25">
      <c r="B526" s="210"/>
      <c r="C526" s="211"/>
      <c r="D526" s="205" t="s">
        <v>164</v>
      </c>
      <c r="E526" s="212" t="s">
        <v>1</v>
      </c>
      <c r="F526" s="213" t="s">
        <v>181</v>
      </c>
      <c r="G526" s="211"/>
      <c r="H526" s="214">
        <v>6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164</v>
      </c>
      <c r="AU526" s="220" t="s">
        <v>85</v>
      </c>
      <c r="AV526" s="13" t="s">
        <v>85</v>
      </c>
      <c r="AW526" s="13" t="s">
        <v>31</v>
      </c>
      <c r="AX526" s="13" t="s">
        <v>75</v>
      </c>
      <c r="AY526" s="220" t="s">
        <v>154</v>
      </c>
    </row>
    <row r="527" spans="1:65" s="15" customFormat="1" ht="11.25">
      <c r="B527" s="231"/>
      <c r="C527" s="232"/>
      <c r="D527" s="205" t="s">
        <v>164</v>
      </c>
      <c r="E527" s="233" t="s">
        <v>1</v>
      </c>
      <c r="F527" s="234" t="s">
        <v>171</v>
      </c>
      <c r="G527" s="232"/>
      <c r="H527" s="235">
        <v>6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AT527" s="241" t="s">
        <v>164</v>
      </c>
      <c r="AU527" s="241" t="s">
        <v>85</v>
      </c>
      <c r="AV527" s="15" t="s">
        <v>162</v>
      </c>
      <c r="AW527" s="15" t="s">
        <v>31</v>
      </c>
      <c r="AX527" s="15" t="s">
        <v>83</v>
      </c>
      <c r="AY527" s="241" t="s">
        <v>154</v>
      </c>
    </row>
    <row r="528" spans="1:65" s="2" customFormat="1" ht="24.2" customHeight="1">
      <c r="A528" s="34"/>
      <c r="B528" s="35"/>
      <c r="C528" s="242" t="s">
        <v>410</v>
      </c>
      <c r="D528" s="242" t="s">
        <v>239</v>
      </c>
      <c r="E528" s="243" t="s">
        <v>349</v>
      </c>
      <c r="F528" s="244" t="s">
        <v>350</v>
      </c>
      <c r="G528" s="245" t="s">
        <v>351</v>
      </c>
      <c r="H528" s="246">
        <v>66</v>
      </c>
      <c r="I528" s="247"/>
      <c r="J528" s="248">
        <f>ROUND(I528*H528,2)</f>
        <v>0</v>
      </c>
      <c r="K528" s="244" t="s">
        <v>160</v>
      </c>
      <c r="L528" s="39"/>
      <c r="M528" s="249" t="s">
        <v>1</v>
      </c>
      <c r="N528" s="250" t="s">
        <v>40</v>
      </c>
      <c r="O528" s="71"/>
      <c r="P528" s="201">
        <f>O528*H528</f>
        <v>0</v>
      </c>
      <c r="Q528" s="201">
        <v>0</v>
      </c>
      <c r="R528" s="201">
        <f>Q528*H528</f>
        <v>0</v>
      </c>
      <c r="S528" s="201">
        <v>0</v>
      </c>
      <c r="T528" s="202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203" t="s">
        <v>162</v>
      </c>
      <c r="AT528" s="203" t="s">
        <v>239</v>
      </c>
      <c r="AU528" s="203" t="s">
        <v>85</v>
      </c>
      <c r="AY528" s="17" t="s">
        <v>154</v>
      </c>
      <c r="BE528" s="204">
        <f>IF(N528="základní",J528,0)</f>
        <v>0</v>
      </c>
      <c r="BF528" s="204">
        <f>IF(N528="snížená",J528,0)</f>
        <v>0</v>
      </c>
      <c r="BG528" s="204">
        <f>IF(N528="zákl. přenesená",J528,0)</f>
        <v>0</v>
      </c>
      <c r="BH528" s="204">
        <f>IF(N528="sníž. přenesená",J528,0)</f>
        <v>0</v>
      </c>
      <c r="BI528" s="204">
        <f>IF(N528="nulová",J528,0)</f>
        <v>0</v>
      </c>
      <c r="BJ528" s="17" t="s">
        <v>83</v>
      </c>
      <c r="BK528" s="204">
        <f>ROUND(I528*H528,2)</f>
        <v>0</v>
      </c>
      <c r="BL528" s="17" t="s">
        <v>162</v>
      </c>
      <c r="BM528" s="203" t="s">
        <v>613</v>
      </c>
    </row>
    <row r="529" spans="1:65" s="2" customFormat="1" ht="68.25">
      <c r="A529" s="34"/>
      <c r="B529" s="35"/>
      <c r="C529" s="36"/>
      <c r="D529" s="205" t="s">
        <v>163</v>
      </c>
      <c r="E529" s="36"/>
      <c r="F529" s="206" t="s">
        <v>353</v>
      </c>
      <c r="G529" s="36"/>
      <c r="H529" s="36"/>
      <c r="I529" s="207"/>
      <c r="J529" s="36"/>
      <c r="K529" s="36"/>
      <c r="L529" s="39"/>
      <c r="M529" s="208"/>
      <c r="N529" s="209"/>
      <c r="O529" s="71"/>
      <c r="P529" s="71"/>
      <c r="Q529" s="71"/>
      <c r="R529" s="71"/>
      <c r="S529" s="71"/>
      <c r="T529" s="72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7" t="s">
        <v>163</v>
      </c>
      <c r="AU529" s="17" t="s">
        <v>85</v>
      </c>
    </row>
    <row r="530" spans="1:65" s="14" customFormat="1" ht="11.25">
      <c r="B530" s="221"/>
      <c r="C530" s="222"/>
      <c r="D530" s="205" t="s">
        <v>164</v>
      </c>
      <c r="E530" s="223" t="s">
        <v>1</v>
      </c>
      <c r="F530" s="224" t="s">
        <v>556</v>
      </c>
      <c r="G530" s="222"/>
      <c r="H530" s="223" t="s">
        <v>1</v>
      </c>
      <c r="I530" s="225"/>
      <c r="J530" s="222"/>
      <c r="K530" s="222"/>
      <c r="L530" s="226"/>
      <c r="M530" s="227"/>
      <c r="N530" s="228"/>
      <c r="O530" s="228"/>
      <c r="P530" s="228"/>
      <c r="Q530" s="228"/>
      <c r="R530" s="228"/>
      <c r="S530" s="228"/>
      <c r="T530" s="229"/>
      <c r="AT530" s="230" t="s">
        <v>164</v>
      </c>
      <c r="AU530" s="230" t="s">
        <v>85</v>
      </c>
      <c r="AV530" s="14" t="s">
        <v>83</v>
      </c>
      <c r="AW530" s="14" t="s">
        <v>31</v>
      </c>
      <c r="AX530" s="14" t="s">
        <v>75</v>
      </c>
      <c r="AY530" s="230" t="s">
        <v>154</v>
      </c>
    </row>
    <row r="531" spans="1:65" s="13" customFormat="1" ht="11.25">
      <c r="B531" s="210"/>
      <c r="C531" s="211"/>
      <c r="D531" s="205" t="s">
        <v>164</v>
      </c>
      <c r="E531" s="212" t="s">
        <v>1</v>
      </c>
      <c r="F531" s="213" t="s">
        <v>218</v>
      </c>
      <c r="G531" s="211"/>
      <c r="H531" s="214">
        <v>16</v>
      </c>
      <c r="I531" s="215"/>
      <c r="J531" s="211"/>
      <c r="K531" s="211"/>
      <c r="L531" s="216"/>
      <c r="M531" s="217"/>
      <c r="N531" s="218"/>
      <c r="O531" s="218"/>
      <c r="P531" s="218"/>
      <c r="Q531" s="218"/>
      <c r="R531" s="218"/>
      <c r="S531" s="218"/>
      <c r="T531" s="219"/>
      <c r="AT531" s="220" t="s">
        <v>164</v>
      </c>
      <c r="AU531" s="220" t="s">
        <v>85</v>
      </c>
      <c r="AV531" s="13" t="s">
        <v>85</v>
      </c>
      <c r="AW531" s="13" t="s">
        <v>31</v>
      </c>
      <c r="AX531" s="13" t="s">
        <v>75</v>
      </c>
      <c r="AY531" s="220" t="s">
        <v>154</v>
      </c>
    </row>
    <row r="532" spans="1:65" s="14" customFormat="1" ht="11.25">
      <c r="B532" s="221"/>
      <c r="C532" s="222"/>
      <c r="D532" s="205" t="s">
        <v>164</v>
      </c>
      <c r="E532" s="223" t="s">
        <v>1</v>
      </c>
      <c r="F532" s="224" t="s">
        <v>543</v>
      </c>
      <c r="G532" s="222"/>
      <c r="H532" s="223" t="s">
        <v>1</v>
      </c>
      <c r="I532" s="225"/>
      <c r="J532" s="222"/>
      <c r="K532" s="222"/>
      <c r="L532" s="226"/>
      <c r="M532" s="227"/>
      <c r="N532" s="228"/>
      <c r="O532" s="228"/>
      <c r="P532" s="228"/>
      <c r="Q532" s="228"/>
      <c r="R532" s="228"/>
      <c r="S532" s="228"/>
      <c r="T532" s="229"/>
      <c r="AT532" s="230" t="s">
        <v>164</v>
      </c>
      <c r="AU532" s="230" t="s">
        <v>85</v>
      </c>
      <c r="AV532" s="14" t="s">
        <v>83</v>
      </c>
      <c r="AW532" s="14" t="s">
        <v>31</v>
      </c>
      <c r="AX532" s="14" t="s">
        <v>75</v>
      </c>
      <c r="AY532" s="230" t="s">
        <v>154</v>
      </c>
    </row>
    <row r="533" spans="1:65" s="13" customFormat="1" ht="11.25">
      <c r="B533" s="210"/>
      <c r="C533" s="211"/>
      <c r="D533" s="205" t="s">
        <v>164</v>
      </c>
      <c r="E533" s="212" t="s">
        <v>1</v>
      </c>
      <c r="F533" s="213" t="s">
        <v>347</v>
      </c>
      <c r="G533" s="211"/>
      <c r="H533" s="214">
        <v>50</v>
      </c>
      <c r="I533" s="215"/>
      <c r="J533" s="211"/>
      <c r="K533" s="211"/>
      <c r="L533" s="216"/>
      <c r="M533" s="217"/>
      <c r="N533" s="218"/>
      <c r="O533" s="218"/>
      <c r="P533" s="218"/>
      <c r="Q533" s="218"/>
      <c r="R533" s="218"/>
      <c r="S533" s="218"/>
      <c r="T533" s="219"/>
      <c r="AT533" s="220" t="s">
        <v>164</v>
      </c>
      <c r="AU533" s="220" t="s">
        <v>85</v>
      </c>
      <c r="AV533" s="13" t="s">
        <v>85</v>
      </c>
      <c r="AW533" s="13" t="s">
        <v>31</v>
      </c>
      <c r="AX533" s="13" t="s">
        <v>75</v>
      </c>
      <c r="AY533" s="220" t="s">
        <v>154</v>
      </c>
    </row>
    <row r="534" spans="1:65" s="15" customFormat="1" ht="11.25">
      <c r="B534" s="231"/>
      <c r="C534" s="232"/>
      <c r="D534" s="205" t="s">
        <v>164</v>
      </c>
      <c r="E534" s="233" t="s">
        <v>1</v>
      </c>
      <c r="F534" s="234" t="s">
        <v>171</v>
      </c>
      <c r="G534" s="232"/>
      <c r="H534" s="235">
        <v>66</v>
      </c>
      <c r="I534" s="236"/>
      <c r="J534" s="232"/>
      <c r="K534" s="232"/>
      <c r="L534" s="237"/>
      <c r="M534" s="238"/>
      <c r="N534" s="239"/>
      <c r="O534" s="239"/>
      <c r="P534" s="239"/>
      <c r="Q534" s="239"/>
      <c r="R534" s="239"/>
      <c r="S534" s="239"/>
      <c r="T534" s="240"/>
      <c r="AT534" s="241" t="s">
        <v>164</v>
      </c>
      <c r="AU534" s="241" t="s">
        <v>85</v>
      </c>
      <c r="AV534" s="15" t="s">
        <v>162</v>
      </c>
      <c r="AW534" s="15" t="s">
        <v>31</v>
      </c>
      <c r="AX534" s="15" t="s">
        <v>83</v>
      </c>
      <c r="AY534" s="241" t="s">
        <v>154</v>
      </c>
    </row>
    <row r="535" spans="1:65" s="2" customFormat="1" ht="16.5" customHeight="1">
      <c r="A535" s="34"/>
      <c r="B535" s="35"/>
      <c r="C535" s="242" t="s">
        <v>716</v>
      </c>
      <c r="D535" s="242" t="s">
        <v>239</v>
      </c>
      <c r="E535" s="243" t="s">
        <v>717</v>
      </c>
      <c r="F535" s="244" t="s">
        <v>718</v>
      </c>
      <c r="G535" s="245" t="s">
        <v>310</v>
      </c>
      <c r="H535" s="246">
        <v>177.88</v>
      </c>
      <c r="I535" s="247"/>
      <c r="J535" s="248">
        <f>ROUND(I535*H535,2)</f>
        <v>0</v>
      </c>
      <c r="K535" s="244" t="s">
        <v>160</v>
      </c>
      <c r="L535" s="39"/>
      <c r="M535" s="249" t="s">
        <v>1</v>
      </c>
      <c r="N535" s="250" t="s">
        <v>40</v>
      </c>
      <c r="O535" s="71"/>
      <c r="P535" s="201">
        <f>O535*H535</f>
        <v>0</v>
      </c>
      <c r="Q535" s="201">
        <v>0</v>
      </c>
      <c r="R535" s="201">
        <f>Q535*H535</f>
        <v>0</v>
      </c>
      <c r="S535" s="201">
        <v>0</v>
      </c>
      <c r="T535" s="202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203" t="s">
        <v>162</v>
      </c>
      <c r="AT535" s="203" t="s">
        <v>239</v>
      </c>
      <c r="AU535" s="203" t="s">
        <v>85</v>
      </c>
      <c r="AY535" s="17" t="s">
        <v>154</v>
      </c>
      <c r="BE535" s="204">
        <f>IF(N535="základní",J535,0)</f>
        <v>0</v>
      </c>
      <c r="BF535" s="204">
        <f>IF(N535="snížená",J535,0)</f>
        <v>0</v>
      </c>
      <c r="BG535" s="204">
        <f>IF(N535="zákl. přenesená",J535,0)</f>
        <v>0</v>
      </c>
      <c r="BH535" s="204">
        <f>IF(N535="sníž. přenesená",J535,0)</f>
        <v>0</v>
      </c>
      <c r="BI535" s="204">
        <f>IF(N535="nulová",J535,0)</f>
        <v>0</v>
      </c>
      <c r="BJ535" s="17" t="s">
        <v>83</v>
      </c>
      <c r="BK535" s="204">
        <f>ROUND(I535*H535,2)</f>
        <v>0</v>
      </c>
      <c r="BL535" s="17" t="s">
        <v>162</v>
      </c>
      <c r="BM535" s="203" t="s">
        <v>719</v>
      </c>
    </row>
    <row r="536" spans="1:65" s="2" customFormat="1" ht="39">
      <c r="A536" s="34"/>
      <c r="B536" s="35"/>
      <c r="C536" s="36"/>
      <c r="D536" s="205" t="s">
        <v>163</v>
      </c>
      <c r="E536" s="36"/>
      <c r="F536" s="206" t="s">
        <v>720</v>
      </c>
      <c r="G536" s="36"/>
      <c r="H536" s="36"/>
      <c r="I536" s="207"/>
      <c r="J536" s="36"/>
      <c r="K536" s="36"/>
      <c r="L536" s="39"/>
      <c r="M536" s="208"/>
      <c r="N536" s="209"/>
      <c r="O536" s="71"/>
      <c r="P536" s="71"/>
      <c r="Q536" s="71"/>
      <c r="R536" s="71"/>
      <c r="S536" s="71"/>
      <c r="T536" s="72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163</v>
      </c>
      <c r="AU536" s="17" t="s">
        <v>85</v>
      </c>
    </row>
    <row r="537" spans="1:65" s="2" customFormat="1" ht="19.5">
      <c r="A537" s="34"/>
      <c r="B537" s="35"/>
      <c r="C537" s="36"/>
      <c r="D537" s="205" t="s">
        <v>417</v>
      </c>
      <c r="E537" s="36"/>
      <c r="F537" s="251" t="s">
        <v>721</v>
      </c>
      <c r="G537" s="36"/>
      <c r="H537" s="36"/>
      <c r="I537" s="207"/>
      <c r="J537" s="36"/>
      <c r="K537" s="36"/>
      <c r="L537" s="39"/>
      <c r="M537" s="208"/>
      <c r="N537" s="209"/>
      <c r="O537" s="71"/>
      <c r="P537" s="71"/>
      <c r="Q537" s="71"/>
      <c r="R537" s="71"/>
      <c r="S537" s="71"/>
      <c r="T537" s="72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7" t="s">
        <v>417</v>
      </c>
      <c r="AU537" s="17" t="s">
        <v>85</v>
      </c>
    </row>
    <row r="538" spans="1:65" s="14" customFormat="1" ht="11.25">
      <c r="B538" s="221"/>
      <c r="C538" s="222"/>
      <c r="D538" s="205" t="s">
        <v>164</v>
      </c>
      <c r="E538" s="223" t="s">
        <v>1</v>
      </c>
      <c r="F538" s="224" t="s">
        <v>556</v>
      </c>
      <c r="G538" s="222"/>
      <c r="H538" s="223" t="s">
        <v>1</v>
      </c>
      <c r="I538" s="225"/>
      <c r="J538" s="222"/>
      <c r="K538" s="222"/>
      <c r="L538" s="226"/>
      <c r="M538" s="227"/>
      <c r="N538" s="228"/>
      <c r="O538" s="228"/>
      <c r="P538" s="228"/>
      <c r="Q538" s="228"/>
      <c r="R538" s="228"/>
      <c r="S538" s="228"/>
      <c r="T538" s="229"/>
      <c r="AT538" s="230" t="s">
        <v>164</v>
      </c>
      <c r="AU538" s="230" t="s">
        <v>85</v>
      </c>
      <c r="AV538" s="14" t="s">
        <v>83</v>
      </c>
      <c r="AW538" s="14" t="s">
        <v>31</v>
      </c>
      <c r="AX538" s="14" t="s">
        <v>75</v>
      </c>
      <c r="AY538" s="230" t="s">
        <v>154</v>
      </c>
    </row>
    <row r="539" spans="1:65" s="13" customFormat="1" ht="11.25">
      <c r="B539" s="210"/>
      <c r="C539" s="211"/>
      <c r="D539" s="205" t="s">
        <v>164</v>
      </c>
      <c r="E539" s="212" t="s">
        <v>1</v>
      </c>
      <c r="F539" s="213" t="s">
        <v>663</v>
      </c>
      <c r="G539" s="211"/>
      <c r="H539" s="214">
        <v>53.1</v>
      </c>
      <c r="I539" s="215"/>
      <c r="J539" s="211"/>
      <c r="K539" s="211"/>
      <c r="L539" s="216"/>
      <c r="M539" s="217"/>
      <c r="N539" s="218"/>
      <c r="O539" s="218"/>
      <c r="P539" s="218"/>
      <c r="Q539" s="218"/>
      <c r="R539" s="218"/>
      <c r="S539" s="218"/>
      <c r="T539" s="219"/>
      <c r="AT539" s="220" t="s">
        <v>164</v>
      </c>
      <c r="AU539" s="220" t="s">
        <v>85</v>
      </c>
      <c r="AV539" s="13" t="s">
        <v>85</v>
      </c>
      <c r="AW539" s="13" t="s">
        <v>31</v>
      </c>
      <c r="AX539" s="13" t="s">
        <v>75</v>
      </c>
      <c r="AY539" s="220" t="s">
        <v>154</v>
      </c>
    </row>
    <row r="540" spans="1:65" s="14" customFormat="1" ht="11.25">
      <c r="B540" s="221"/>
      <c r="C540" s="222"/>
      <c r="D540" s="205" t="s">
        <v>164</v>
      </c>
      <c r="E540" s="223" t="s">
        <v>1</v>
      </c>
      <c r="F540" s="224" t="s">
        <v>722</v>
      </c>
      <c r="G540" s="222"/>
      <c r="H540" s="223" t="s">
        <v>1</v>
      </c>
      <c r="I540" s="225"/>
      <c r="J540" s="222"/>
      <c r="K540" s="222"/>
      <c r="L540" s="226"/>
      <c r="M540" s="227"/>
      <c r="N540" s="228"/>
      <c r="O540" s="228"/>
      <c r="P540" s="228"/>
      <c r="Q540" s="228"/>
      <c r="R540" s="228"/>
      <c r="S540" s="228"/>
      <c r="T540" s="229"/>
      <c r="AT540" s="230" t="s">
        <v>164</v>
      </c>
      <c r="AU540" s="230" t="s">
        <v>85</v>
      </c>
      <c r="AV540" s="14" t="s">
        <v>83</v>
      </c>
      <c r="AW540" s="14" t="s">
        <v>31</v>
      </c>
      <c r="AX540" s="14" t="s">
        <v>75</v>
      </c>
      <c r="AY540" s="230" t="s">
        <v>154</v>
      </c>
    </row>
    <row r="541" spans="1:65" s="13" customFormat="1" ht="11.25">
      <c r="B541" s="210"/>
      <c r="C541" s="211"/>
      <c r="D541" s="205" t="s">
        <v>164</v>
      </c>
      <c r="E541" s="212" t="s">
        <v>1</v>
      </c>
      <c r="F541" s="213" t="s">
        <v>700</v>
      </c>
      <c r="G541" s="211"/>
      <c r="H541" s="214">
        <v>124.78</v>
      </c>
      <c r="I541" s="215"/>
      <c r="J541" s="211"/>
      <c r="K541" s="211"/>
      <c r="L541" s="216"/>
      <c r="M541" s="217"/>
      <c r="N541" s="218"/>
      <c r="O541" s="218"/>
      <c r="P541" s="218"/>
      <c r="Q541" s="218"/>
      <c r="R541" s="218"/>
      <c r="S541" s="218"/>
      <c r="T541" s="219"/>
      <c r="AT541" s="220" t="s">
        <v>164</v>
      </c>
      <c r="AU541" s="220" t="s">
        <v>85</v>
      </c>
      <c r="AV541" s="13" t="s">
        <v>85</v>
      </c>
      <c r="AW541" s="13" t="s">
        <v>31</v>
      </c>
      <c r="AX541" s="13" t="s">
        <v>75</v>
      </c>
      <c r="AY541" s="220" t="s">
        <v>154</v>
      </c>
    </row>
    <row r="542" spans="1:65" s="15" customFormat="1" ht="11.25">
      <c r="B542" s="231"/>
      <c r="C542" s="232"/>
      <c r="D542" s="205" t="s">
        <v>164</v>
      </c>
      <c r="E542" s="233" t="s">
        <v>1</v>
      </c>
      <c r="F542" s="234" t="s">
        <v>171</v>
      </c>
      <c r="G542" s="232"/>
      <c r="H542" s="235">
        <v>177.88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AT542" s="241" t="s">
        <v>164</v>
      </c>
      <c r="AU542" s="241" t="s">
        <v>85</v>
      </c>
      <c r="AV542" s="15" t="s">
        <v>162</v>
      </c>
      <c r="AW542" s="15" t="s">
        <v>31</v>
      </c>
      <c r="AX542" s="15" t="s">
        <v>83</v>
      </c>
      <c r="AY542" s="241" t="s">
        <v>154</v>
      </c>
    </row>
    <row r="543" spans="1:65" s="2" customFormat="1" ht="24.2" customHeight="1">
      <c r="A543" s="34"/>
      <c r="B543" s="35"/>
      <c r="C543" s="242" t="s">
        <v>415</v>
      </c>
      <c r="D543" s="242" t="s">
        <v>239</v>
      </c>
      <c r="E543" s="243" t="s">
        <v>723</v>
      </c>
      <c r="F543" s="244" t="s">
        <v>724</v>
      </c>
      <c r="G543" s="245" t="s">
        <v>159</v>
      </c>
      <c r="H543" s="246">
        <v>1</v>
      </c>
      <c r="I543" s="247"/>
      <c r="J543" s="248">
        <f>ROUND(I543*H543,2)</f>
        <v>0</v>
      </c>
      <c r="K543" s="244" t="s">
        <v>160</v>
      </c>
      <c r="L543" s="39"/>
      <c r="M543" s="249" t="s">
        <v>1</v>
      </c>
      <c r="N543" s="250" t="s">
        <v>40</v>
      </c>
      <c r="O543" s="71"/>
      <c r="P543" s="201">
        <f>O543*H543</f>
        <v>0</v>
      </c>
      <c r="Q543" s="201">
        <v>0</v>
      </c>
      <c r="R543" s="201">
        <f>Q543*H543</f>
        <v>0</v>
      </c>
      <c r="S543" s="201">
        <v>0</v>
      </c>
      <c r="T543" s="202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203" t="s">
        <v>162</v>
      </c>
      <c r="AT543" s="203" t="s">
        <v>239</v>
      </c>
      <c r="AU543" s="203" t="s">
        <v>85</v>
      </c>
      <c r="AY543" s="17" t="s">
        <v>154</v>
      </c>
      <c r="BE543" s="204">
        <f>IF(N543="základní",J543,0)</f>
        <v>0</v>
      </c>
      <c r="BF543" s="204">
        <f>IF(N543="snížená",J543,0)</f>
        <v>0</v>
      </c>
      <c r="BG543" s="204">
        <f>IF(N543="zákl. přenesená",J543,0)</f>
        <v>0</v>
      </c>
      <c r="BH543" s="204">
        <f>IF(N543="sníž. přenesená",J543,0)</f>
        <v>0</v>
      </c>
      <c r="BI543" s="204">
        <f>IF(N543="nulová",J543,0)</f>
        <v>0</v>
      </c>
      <c r="BJ543" s="17" t="s">
        <v>83</v>
      </c>
      <c r="BK543" s="204">
        <f>ROUND(I543*H543,2)</f>
        <v>0</v>
      </c>
      <c r="BL543" s="17" t="s">
        <v>162</v>
      </c>
      <c r="BM543" s="203" t="s">
        <v>725</v>
      </c>
    </row>
    <row r="544" spans="1:65" s="2" customFormat="1" ht="87.75">
      <c r="A544" s="34"/>
      <c r="B544" s="35"/>
      <c r="C544" s="36"/>
      <c r="D544" s="205" t="s">
        <v>163</v>
      </c>
      <c r="E544" s="36"/>
      <c r="F544" s="206" t="s">
        <v>726</v>
      </c>
      <c r="G544" s="36"/>
      <c r="H544" s="36"/>
      <c r="I544" s="207"/>
      <c r="J544" s="36"/>
      <c r="K544" s="36"/>
      <c r="L544" s="39"/>
      <c r="M544" s="208"/>
      <c r="N544" s="209"/>
      <c r="O544" s="71"/>
      <c r="P544" s="71"/>
      <c r="Q544" s="71"/>
      <c r="R544" s="71"/>
      <c r="S544" s="71"/>
      <c r="T544" s="72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163</v>
      </c>
      <c r="AU544" s="17" t="s">
        <v>85</v>
      </c>
    </row>
    <row r="545" spans="1:65" s="14" customFormat="1" ht="11.25">
      <c r="B545" s="221"/>
      <c r="C545" s="222"/>
      <c r="D545" s="205" t="s">
        <v>164</v>
      </c>
      <c r="E545" s="223" t="s">
        <v>1</v>
      </c>
      <c r="F545" s="224" t="s">
        <v>556</v>
      </c>
      <c r="G545" s="222"/>
      <c r="H545" s="223" t="s">
        <v>1</v>
      </c>
      <c r="I545" s="225"/>
      <c r="J545" s="222"/>
      <c r="K545" s="222"/>
      <c r="L545" s="226"/>
      <c r="M545" s="227"/>
      <c r="N545" s="228"/>
      <c r="O545" s="228"/>
      <c r="P545" s="228"/>
      <c r="Q545" s="228"/>
      <c r="R545" s="228"/>
      <c r="S545" s="228"/>
      <c r="T545" s="229"/>
      <c r="AT545" s="230" t="s">
        <v>164</v>
      </c>
      <c r="AU545" s="230" t="s">
        <v>85</v>
      </c>
      <c r="AV545" s="14" t="s">
        <v>83</v>
      </c>
      <c r="AW545" s="14" t="s">
        <v>31</v>
      </c>
      <c r="AX545" s="14" t="s">
        <v>75</v>
      </c>
      <c r="AY545" s="230" t="s">
        <v>154</v>
      </c>
    </row>
    <row r="546" spans="1:65" s="13" customFormat="1" ht="11.25">
      <c r="B546" s="210"/>
      <c r="C546" s="211"/>
      <c r="D546" s="205" t="s">
        <v>164</v>
      </c>
      <c r="E546" s="212" t="s">
        <v>1</v>
      </c>
      <c r="F546" s="213" t="s">
        <v>83</v>
      </c>
      <c r="G546" s="211"/>
      <c r="H546" s="214">
        <v>1</v>
      </c>
      <c r="I546" s="215"/>
      <c r="J546" s="211"/>
      <c r="K546" s="211"/>
      <c r="L546" s="216"/>
      <c r="M546" s="217"/>
      <c r="N546" s="218"/>
      <c r="O546" s="218"/>
      <c r="P546" s="218"/>
      <c r="Q546" s="218"/>
      <c r="R546" s="218"/>
      <c r="S546" s="218"/>
      <c r="T546" s="219"/>
      <c r="AT546" s="220" t="s">
        <v>164</v>
      </c>
      <c r="AU546" s="220" t="s">
        <v>85</v>
      </c>
      <c r="AV546" s="13" t="s">
        <v>85</v>
      </c>
      <c r="AW546" s="13" t="s">
        <v>31</v>
      </c>
      <c r="AX546" s="13" t="s">
        <v>75</v>
      </c>
      <c r="AY546" s="220" t="s">
        <v>154</v>
      </c>
    </row>
    <row r="547" spans="1:65" s="15" customFormat="1" ht="11.25">
      <c r="B547" s="231"/>
      <c r="C547" s="232"/>
      <c r="D547" s="205" t="s">
        <v>164</v>
      </c>
      <c r="E547" s="233" t="s">
        <v>1</v>
      </c>
      <c r="F547" s="234" t="s">
        <v>171</v>
      </c>
      <c r="G547" s="232"/>
      <c r="H547" s="235">
        <v>1</v>
      </c>
      <c r="I547" s="236"/>
      <c r="J547" s="232"/>
      <c r="K547" s="232"/>
      <c r="L547" s="237"/>
      <c r="M547" s="238"/>
      <c r="N547" s="239"/>
      <c r="O547" s="239"/>
      <c r="P547" s="239"/>
      <c r="Q547" s="239"/>
      <c r="R547" s="239"/>
      <c r="S547" s="239"/>
      <c r="T547" s="240"/>
      <c r="AT547" s="241" t="s">
        <v>164</v>
      </c>
      <c r="AU547" s="241" t="s">
        <v>85</v>
      </c>
      <c r="AV547" s="15" t="s">
        <v>162</v>
      </c>
      <c r="AW547" s="15" t="s">
        <v>31</v>
      </c>
      <c r="AX547" s="15" t="s">
        <v>83</v>
      </c>
      <c r="AY547" s="241" t="s">
        <v>154</v>
      </c>
    </row>
    <row r="548" spans="1:65" s="2" customFormat="1" ht="24.2" customHeight="1">
      <c r="A548" s="34"/>
      <c r="B548" s="35"/>
      <c r="C548" s="242" t="s">
        <v>727</v>
      </c>
      <c r="D548" s="242" t="s">
        <v>239</v>
      </c>
      <c r="E548" s="243" t="s">
        <v>728</v>
      </c>
      <c r="F548" s="244" t="s">
        <v>729</v>
      </c>
      <c r="G548" s="245" t="s">
        <v>159</v>
      </c>
      <c r="H548" s="246">
        <v>2</v>
      </c>
      <c r="I548" s="247"/>
      <c r="J548" s="248">
        <f>ROUND(I548*H548,2)</f>
        <v>0</v>
      </c>
      <c r="K548" s="244" t="s">
        <v>160</v>
      </c>
      <c r="L548" s="39"/>
      <c r="M548" s="249" t="s">
        <v>1</v>
      </c>
      <c r="N548" s="250" t="s">
        <v>40</v>
      </c>
      <c r="O548" s="71"/>
      <c r="P548" s="201">
        <f>O548*H548</f>
        <v>0</v>
      </c>
      <c r="Q548" s="201">
        <v>0</v>
      </c>
      <c r="R548" s="201">
        <f>Q548*H548</f>
        <v>0</v>
      </c>
      <c r="S548" s="201">
        <v>0</v>
      </c>
      <c r="T548" s="202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203" t="s">
        <v>162</v>
      </c>
      <c r="AT548" s="203" t="s">
        <v>239</v>
      </c>
      <c r="AU548" s="203" t="s">
        <v>85</v>
      </c>
      <c r="AY548" s="17" t="s">
        <v>154</v>
      </c>
      <c r="BE548" s="204">
        <f>IF(N548="základní",J548,0)</f>
        <v>0</v>
      </c>
      <c r="BF548" s="204">
        <f>IF(N548="snížená",J548,0)</f>
        <v>0</v>
      </c>
      <c r="BG548" s="204">
        <f>IF(N548="zákl. přenesená",J548,0)</f>
        <v>0</v>
      </c>
      <c r="BH548" s="204">
        <f>IF(N548="sníž. přenesená",J548,0)</f>
        <v>0</v>
      </c>
      <c r="BI548" s="204">
        <f>IF(N548="nulová",J548,0)</f>
        <v>0</v>
      </c>
      <c r="BJ548" s="17" t="s">
        <v>83</v>
      </c>
      <c r="BK548" s="204">
        <f>ROUND(I548*H548,2)</f>
        <v>0</v>
      </c>
      <c r="BL548" s="17" t="s">
        <v>162</v>
      </c>
      <c r="BM548" s="203" t="s">
        <v>730</v>
      </c>
    </row>
    <row r="549" spans="1:65" s="2" customFormat="1" ht="58.5">
      <c r="A549" s="34"/>
      <c r="B549" s="35"/>
      <c r="C549" s="36"/>
      <c r="D549" s="205" t="s">
        <v>163</v>
      </c>
      <c r="E549" s="36"/>
      <c r="F549" s="206" t="s">
        <v>731</v>
      </c>
      <c r="G549" s="36"/>
      <c r="H549" s="36"/>
      <c r="I549" s="207"/>
      <c r="J549" s="36"/>
      <c r="K549" s="36"/>
      <c r="L549" s="39"/>
      <c r="M549" s="208"/>
      <c r="N549" s="209"/>
      <c r="O549" s="71"/>
      <c r="P549" s="71"/>
      <c r="Q549" s="71"/>
      <c r="R549" s="71"/>
      <c r="S549" s="71"/>
      <c r="T549" s="72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7" t="s">
        <v>163</v>
      </c>
      <c r="AU549" s="17" t="s">
        <v>85</v>
      </c>
    </row>
    <row r="550" spans="1:65" s="2" customFormat="1" ht="19.5">
      <c r="A550" s="34"/>
      <c r="B550" s="35"/>
      <c r="C550" s="36"/>
      <c r="D550" s="205" t="s">
        <v>417</v>
      </c>
      <c r="E550" s="36"/>
      <c r="F550" s="251" t="s">
        <v>732</v>
      </c>
      <c r="G550" s="36"/>
      <c r="H550" s="36"/>
      <c r="I550" s="207"/>
      <c r="J550" s="36"/>
      <c r="K550" s="36"/>
      <c r="L550" s="39"/>
      <c r="M550" s="208"/>
      <c r="N550" s="209"/>
      <c r="O550" s="71"/>
      <c r="P550" s="71"/>
      <c r="Q550" s="71"/>
      <c r="R550" s="71"/>
      <c r="S550" s="71"/>
      <c r="T550" s="72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7" t="s">
        <v>417</v>
      </c>
      <c r="AU550" s="17" t="s">
        <v>85</v>
      </c>
    </row>
    <row r="551" spans="1:65" s="14" customFormat="1" ht="11.25">
      <c r="B551" s="221"/>
      <c r="C551" s="222"/>
      <c r="D551" s="205" t="s">
        <v>164</v>
      </c>
      <c r="E551" s="223" t="s">
        <v>1</v>
      </c>
      <c r="F551" s="224" t="s">
        <v>699</v>
      </c>
      <c r="G551" s="222"/>
      <c r="H551" s="223" t="s">
        <v>1</v>
      </c>
      <c r="I551" s="225"/>
      <c r="J551" s="222"/>
      <c r="K551" s="222"/>
      <c r="L551" s="226"/>
      <c r="M551" s="227"/>
      <c r="N551" s="228"/>
      <c r="O551" s="228"/>
      <c r="P551" s="228"/>
      <c r="Q551" s="228"/>
      <c r="R551" s="228"/>
      <c r="S551" s="228"/>
      <c r="T551" s="229"/>
      <c r="AT551" s="230" t="s">
        <v>164</v>
      </c>
      <c r="AU551" s="230" t="s">
        <v>85</v>
      </c>
      <c r="AV551" s="14" t="s">
        <v>83</v>
      </c>
      <c r="AW551" s="14" t="s">
        <v>31</v>
      </c>
      <c r="AX551" s="14" t="s">
        <v>75</v>
      </c>
      <c r="AY551" s="230" t="s">
        <v>154</v>
      </c>
    </row>
    <row r="552" spans="1:65" s="13" customFormat="1" ht="11.25">
      <c r="B552" s="210"/>
      <c r="C552" s="211"/>
      <c r="D552" s="205" t="s">
        <v>164</v>
      </c>
      <c r="E552" s="212" t="s">
        <v>1</v>
      </c>
      <c r="F552" s="213" t="s">
        <v>85</v>
      </c>
      <c r="G552" s="211"/>
      <c r="H552" s="214">
        <v>2</v>
      </c>
      <c r="I552" s="215"/>
      <c r="J552" s="211"/>
      <c r="K552" s="211"/>
      <c r="L552" s="216"/>
      <c r="M552" s="217"/>
      <c r="N552" s="218"/>
      <c r="O552" s="218"/>
      <c r="P552" s="218"/>
      <c r="Q552" s="218"/>
      <c r="R552" s="218"/>
      <c r="S552" s="218"/>
      <c r="T552" s="219"/>
      <c r="AT552" s="220" t="s">
        <v>164</v>
      </c>
      <c r="AU552" s="220" t="s">
        <v>85</v>
      </c>
      <c r="AV552" s="13" t="s">
        <v>85</v>
      </c>
      <c r="AW552" s="13" t="s">
        <v>31</v>
      </c>
      <c r="AX552" s="13" t="s">
        <v>75</v>
      </c>
      <c r="AY552" s="220" t="s">
        <v>154</v>
      </c>
    </row>
    <row r="553" spans="1:65" s="15" customFormat="1" ht="11.25">
      <c r="B553" s="231"/>
      <c r="C553" s="232"/>
      <c r="D553" s="205" t="s">
        <v>164</v>
      </c>
      <c r="E553" s="233" t="s">
        <v>1</v>
      </c>
      <c r="F553" s="234" t="s">
        <v>171</v>
      </c>
      <c r="G553" s="232"/>
      <c r="H553" s="235">
        <v>2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AT553" s="241" t="s">
        <v>164</v>
      </c>
      <c r="AU553" s="241" t="s">
        <v>85</v>
      </c>
      <c r="AV553" s="15" t="s">
        <v>162</v>
      </c>
      <c r="AW553" s="15" t="s">
        <v>31</v>
      </c>
      <c r="AX553" s="15" t="s">
        <v>83</v>
      </c>
      <c r="AY553" s="241" t="s">
        <v>154</v>
      </c>
    </row>
    <row r="554" spans="1:65" s="2" customFormat="1" ht="24.2" customHeight="1">
      <c r="A554" s="34"/>
      <c r="B554" s="35"/>
      <c r="C554" s="242" t="s">
        <v>424</v>
      </c>
      <c r="D554" s="242" t="s">
        <v>239</v>
      </c>
      <c r="E554" s="243" t="s">
        <v>733</v>
      </c>
      <c r="F554" s="244" t="s">
        <v>734</v>
      </c>
      <c r="G554" s="245" t="s">
        <v>398</v>
      </c>
      <c r="H554" s="246">
        <v>660</v>
      </c>
      <c r="I554" s="247"/>
      <c r="J554" s="248">
        <f>ROUND(I554*H554,2)</f>
        <v>0</v>
      </c>
      <c r="K554" s="244" t="s">
        <v>160</v>
      </c>
      <c r="L554" s="39"/>
      <c r="M554" s="249" t="s">
        <v>1</v>
      </c>
      <c r="N554" s="250" t="s">
        <v>40</v>
      </c>
      <c r="O554" s="71"/>
      <c r="P554" s="201">
        <f>O554*H554</f>
        <v>0</v>
      </c>
      <c r="Q554" s="201">
        <v>0</v>
      </c>
      <c r="R554" s="201">
        <f>Q554*H554</f>
        <v>0</v>
      </c>
      <c r="S554" s="201">
        <v>0</v>
      </c>
      <c r="T554" s="202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203" t="s">
        <v>162</v>
      </c>
      <c r="AT554" s="203" t="s">
        <v>239</v>
      </c>
      <c r="AU554" s="203" t="s">
        <v>85</v>
      </c>
      <c r="AY554" s="17" t="s">
        <v>154</v>
      </c>
      <c r="BE554" s="204">
        <f>IF(N554="základní",J554,0)</f>
        <v>0</v>
      </c>
      <c r="BF554" s="204">
        <f>IF(N554="snížená",J554,0)</f>
        <v>0</v>
      </c>
      <c r="BG554" s="204">
        <f>IF(N554="zákl. přenesená",J554,0)</f>
        <v>0</v>
      </c>
      <c r="BH554" s="204">
        <f>IF(N554="sníž. přenesená",J554,0)</f>
        <v>0</v>
      </c>
      <c r="BI554" s="204">
        <f>IF(N554="nulová",J554,0)</f>
        <v>0</v>
      </c>
      <c r="BJ554" s="17" t="s">
        <v>83</v>
      </c>
      <c r="BK554" s="204">
        <f>ROUND(I554*H554,2)</f>
        <v>0</v>
      </c>
      <c r="BL554" s="17" t="s">
        <v>162</v>
      </c>
      <c r="BM554" s="203" t="s">
        <v>735</v>
      </c>
    </row>
    <row r="555" spans="1:65" s="2" customFormat="1" ht="48.75">
      <c r="A555" s="34"/>
      <c r="B555" s="35"/>
      <c r="C555" s="36"/>
      <c r="D555" s="205" t="s">
        <v>163</v>
      </c>
      <c r="E555" s="36"/>
      <c r="F555" s="206" t="s">
        <v>736</v>
      </c>
      <c r="G555" s="36"/>
      <c r="H555" s="36"/>
      <c r="I555" s="207"/>
      <c r="J555" s="36"/>
      <c r="K555" s="36"/>
      <c r="L555" s="39"/>
      <c r="M555" s="208"/>
      <c r="N555" s="209"/>
      <c r="O555" s="71"/>
      <c r="P555" s="71"/>
      <c r="Q555" s="71"/>
      <c r="R555" s="71"/>
      <c r="S555" s="71"/>
      <c r="T555" s="72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7" t="s">
        <v>163</v>
      </c>
      <c r="AU555" s="17" t="s">
        <v>85</v>
      </c>
    </row>
    <row r="556" spans="1:65" s="14" customFormat="1" ht="11.25">
      <c r="B556" s="221"/>
      <c r="C556" s="222"/>
      <c r="D556" s="205" t="s">
        <v>164</v>
      </c>
      <c r="E556" s="223" t="s">
        <v>1</v>
      </c>
      <c r="F556" s="224" t="s">
        <v>737</v>
      </c>
      <c r="G556" s="222"/>
      <c r="H556" s="223" t="s">
        <v>1</v>
      </c>
      <c r="I556" s="225"/>
      <c r="J556" s="222"/>
      <c r="K556" s="222"/>
      <c r="L556" s="226"/>
      <c r="M556" s="227"/>
      <c r="N556" s="228"/>
      <c r="O556" s="228"/>
      <c r="P556" s="228"/>
      <c r="Q556" s="228"/>
      <c r="R556" s="228"/>
      <c r="S556" s="228"/>
      <c r="T556" s="229"/>
      <c r="AT556" s="230" t="s">
        <v>164</v>
      </c>
      <c r="AU556" s="230" t="s">
        <v>85</v>
      </c>
      <c r="AV556" s="14" t="s">
        <v>83</v>
      </c>
      <c r="AW556" s="14" t="s">
        <v>31</v>
      </c>
      <c r="AX556" s="14" t="s">
        <v>75</v>
      </c>
      <c r="AY556" s="230" t="s">
        <v>154</v>
      </c>
    </row>
    <row r="557" spans="1:65" s="13" customFormat="1" ht="11.25">
      <c r="B557" s="210"/>
      <c r="C557" s="211"/>
      <c r="D557" s="205" t="s">
        <v>164</v>
      </c>
      <c r="E557" s="212" t="s">
        <v>1</v>
      </c>
      <c r="F557" s="213" t="s">
        <v>738</v>
      </c>
      <c r="G557" s="211"/>
      <c r="H557" s="214">
        <v>660</v>
      </c>
      <c r="I557" s="215"/>
      <c r="J557" s="211"/>
      <c r="K557" s="211"/>
      <c r="L557" s="216"/>
      <c r="M557" s="217"/>
      <c r="N557" s="218"/>
      <c r="O557" s="218"/>
      <c r="P557" s="218"/>
      <c r="Q557" s="218"/>
      <c r="R557" s="218"/>
      <c r="S557" s="218"/>
      <c r="T557" s="219"/>
      <c r="AT557" s="220" t="s">
        <v>164</v>
      </c>
      <c r="AU557" s="220" t="s">
        <v>85</v>
      </c>
      <c r="AV557" s="13" t="s">
        <v>85</v>
      </c>
      <c r="AW557" s="13" t="s">
        <v>31</v>
      </c>
      <c r="AX557" s="13" t="s">
        <v>75</v>
      </c>
      <c r="AY557" s="220" t="s">
        <v>154</v>
      </c>
    </row>
    <row r="558" spans="1:65" s="15" customFormat="1" ht="11.25">
      <c r="B558" s="231"/>
      <c r="C558" s="232"/>
      <c r="D558" s="205" t="s">
        <v>164</v>
      </c>
      <c r="E558" s="233" t="s">
        <v>1</v>
      </c>
      <c r="F558" s="234" t="s">
        <v>171</v>
      </c>
      <c r="G558" s="232"/>
      <c r="H558" s="235">
        <v>660</v>
      </c>
      <c r="I558" s="236"/>
      <c r="J558" s="232"/>
      <c r="K558" s="232"/>
      <c r="L558" s="237"/>
      <c r="M558" s="238"/>
      <c r="N558" s="239"/>
      <c r="O558" s="239"/>
      <c r="P558" s="239"/>
      <c r="Q558" s="239"/>
      <c r="R558" s="239"/>
      <c r="S558" s="239"/>
      <c r="T558" s="240"/>
      <c r="AT558" s="241" t="s">
        <v>164</v>
      </c>
      <c r="AU558" s="241" t="s">
        <v>85</v>
      </c>
      <c r="AV558" s="15" t="s">
        <v>162</v>
      </c>
      <c r="AW558" s="15" t="s">
        <v>31</v>
      </c>
      <c r="AX558" s="15" t="s">
        <v>83</v>
      </c>
      <c r="AY558" s="241" t="s">
        <v>154</v>
      </c>
    </row>
    <row r="559" spans="1:65" s="2" customFormat="1" ht="16.5" customHeight="1">
      <c r="A559" s="34"/>
      <c r="B559" s="35"/>
      <c r="C559" s="242" t="s">
        <v>739</v>
      </c>
      <c r="D559" s="242" t="s">
        <v>239</v>
      </c>
      <c r="E559" s="243" t="s">
        <v>316</v>
      </c>
      <c r="F559" s="244" t="s">
        <v>317</v>
      </c>
      <c r="G559" s="245" t="s">
        <v>159</v>
      </c>
      <c r="H559" s="246">
        <v>8</v>
      </c>
      <c r="I559" s="247"/>
      <c r="J559" s="248">
        <f>ROUND(I559*H559,2)</f>
        <v>0</v>
      </c>
      <c r="K559" s="244" t="s">
        <v>160</v>
      </c>
      <c r="L559" s="39"/>
      <c r="M559" s="249" t="s">
        <v>1</v>
      </c>
      <c r="N559" s="250" t="s">
        <v>40</v>
      </c>
      <c r="O559" s="71"/>
      <c r="P559" s="201">
        <f>O559*H559</f>
        <v>0</v>
      </c>
      <c r="Q559" s="201">
        <v>0</v>
      </c>
      <c r="R559" s="201">
        <f>Q559*H559</f>
        <v>0</v>
      </c>
      <c r="S559" s="201">
        <v>0</v>
      </c>
      <c r="T559" s="202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203" t="s">
        <v>162</v>
      </c>
      <c r="AT559" s="203" t="s">
        <v>239</v>
      </c>
      <c r="AU559" s="203" t="s">
        <v>85</v>
      </c>
      <c r="AY559" s="17" t="s">
        <v>154</v>
      </c>
      <c r="BE559" s="204">
        <f>IF(N559="základní",J559,0)</f>
        <v>0</v>
      </c>
      <c r="BF559" s="204">
        <f>IF(N559="snížená",J559,0)</f>
        <v>0</v>
      </c>
      <c r="BG559" s="204">
        <f>IF(N559="zákl. přenesená",J559,0)</f>
        <v>0</v>
      </c>
      <c r="BH559" s="204">
        <f>IF(N559="sníž. přenesená",J559,0)</f>
        <v>0</v>
      </c>
      <c r="BI559" s="204">
        <f>IF(N559="nulová",J559,0)</f>
        <v>0</v>
      </c>
      <c r="BJ559" s="17" t="s">
        <v>83</v>
      </c>
      <c r="BK559" s="204">
        <f>ROUND(I559*H559,2)</f>
        <v>0</v>
      </c>
      <c r="BL559" s="17" t="s">
        <v>162</v>
      </c>
      <c r="BM559" s="203" t="s">
        <v>740</v>
      </c>
    </row>
    <row r="560" spans="1:65" s="2" customFormat="1" ht="29.25">
      <c r="A560" s="34"/>
      <c r="B560" s="35"/>
      <c r="C560" s="36"/>
      <c r="D560" s="205" t="s">
        <v>163</v>
      </c>
      <c r="E560" s="36"/>
      <c r="F560" s="206" t="s">
        <v>319</v>
      </c>
      <c r="G560" s="36"/>
      <c r="H560" s="36"/>
      <c r="I560" s="207"/>
      <c r="J560" s="36"/>
      <c r="K560" s="36"/>
      <c r="L560" s="39"/>
      <c r="M560" s="208"/>
      <c r="N560" s="209"/>
      <c r="O560" s="71"/>
      <c r="P560" s="71"/>
      <c r="Q560" s="71"/>
      <c r="R560" s="71"/>
      <c r="S560" s="71"/>
      <c r="T560" s="72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163</v>
      </c>
      <c r="AU560" s="17" t="s">
        <v>85</v>
      </c>
    </row>
    <row r="561" spans="1:65" s="14" customFormat="1" ht="11.25">
      <c r="B561" s="221"/>
      <c r="C561" s="222"/>
      <c r="D561" s="205" t="s">
        <v>164</v>
      </c>
      <c r="E561" s="223" t="s">
        <v>1</v>
      </c>
      <c r="F561" s="224" t="s">
        <v>741</v>
      </c>
      <c r="G561" s="222"/>
      <c r="H561" s="223" t="s">
        <v>1</v>
      </c>
      <c r="I561" s="225"/>
      <c r="J561" s="222"/>
      <c r="K561" s="222"/>
      <c r="L561" s="226"/>
      <c r="M561" s="227"/>
      <c r="N561" s="228"/>
      <c r="O561" s="228"/>
      <c r="P561" s="228"/>
      <c r="Q561" s="228"/>
      <c r="R561" s="228"/>
      <c r="S561" s="228"/>
      <c r="T561" s="229"/>
      <c r="AT561" s="230" t="s">
        <v>164</v>
      </c>
      <c r="AU561" s="230" t="s">
        <v>85</v>
      </c>
      <c r="AV561" s="14" t="s">
        <v>83</v>
      </c>
      <c r="AW561" s="14" t="s">
        <v>31</v>
      </c>
      <c r="AX561" s="14" t="s">
        <v>75</v>
      </c>
      <c r="AY561" s="230" t="s">
        <v>154</v>
      </c>
    </row>
    <row r="562" spans="1:65" s="13" customFormat="1" ht="11.25">
      <c r="B562" s="210"/>
      <c r="C562" s="211"/>
      <c r="D562" s="205" t="s">
        <v>164</v>
      </c>
      <c r="E562" s="212" t="s">
        <v>1</v>
      </c>
      <c r="F562" s="213" t="s">
        <v>161</v>
      </c>
      <c r="G562" s="211"/>
      <c r="H562" s="214">
        <v>8</v>
      </c>
      <c r="I562" s="215"/>
      <c r="J562" s="211"/>
      <c r="K562" s="211"/>
      <c r="L562" s="216"/>
      <c r="M562" s="217"/>
      <c r="N562" s="218"/>
      <c r="O562" s="218"/>
      <c r="P562" s="218"/>
      <c r="Q562" s="218"/>
      <c r="R562" s="218"/>
      <c r="S562" s="218"/>
      <c r="T562" s="219"/>
      <c r="AT562" s="220" t="s">
        <v>164</v>
      </c>
      <c r="AU562" s="220" t="s">
        <v>85</v>
      </c>
      <c r="AV562" s="13" t="s">
        <v>85</v>
      </c>
      <c r="AW562" s="13" t="s">
        <v>31</v>
      </c>
      <c r="AX562" s="13" t="s">
        <v>75</v>
      </c>
      <c r="AY562" s="220" t="s">
        <v>154</v>
      </c>
    </row>
    <row r="563" spans="1:65" s="15" customFormat="1" ht="11.25">
      <c r="B563" s="231"/>
      <c r="C563" s="232"/>
      <c r="D563" s="205" t="s">
        <v>164</v>
      </c>
      <c r="E563" s="233" t="s">
        <v>1</v>
      </c>
      <c r="F563" s="234" t="s">
        <v>171</v>
      </c>
      <c r="G563" s="232"/>
      <c r="H563" s="235">
        <v>8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AT563" s="241" t="s">
        <v>164</v>
      </c>
      <c r="AU563" s="241" t="s">
        <v>85</v>
      </c>
      <c r="AV563" s="15" t="s">
        <v>162</v>
      </c>
      <c r="AW563" s="15" t="s">
        <v>31</v>
      </c>
      <c r="AX563" s="15" t="s">
        <v>83</v>
      </c>
      <c r="AY563" s="241" t="s">
        <v>154</v>
      </c>
    </row>
    <row r="564" spans="1:65" s="12" customFormat="1" ht="22.9" customHeight="1">
      <c r="B564" s="175"/>
      <c r="C564" s="176"/>
      <c r="D564" s="177" t="s">
        <v>74</v>
      </c>
      <c r="E564" s="189" t="s">
        <v>404</v>
      </c>
      <c r="F564" s="189" t="s">
        <v>405</v>
      </c>
      <c r="G564" s="176"/>
      <c r="H564" s="176"/>
      <c r="I564" s="179"/>
      <c r="J564" s="190">
        <f>BK564</f>
        <v>0</v>
      </c>
      <c r="K564" s="176"/>
      <c r="L564" s="181"/>
      <c r="M564" s="182"/>
      <c r="N564" s="183"/>
      <c r="O564" s="183"/>
      <c r="P564" s="184">
        <f>SUM(P565:P603)</f>
        <v>0</v>
      </c>
      <c r="Q564" s="183"/>
      <c r="R564" s="184">
        <f>SUM(R565:R603)</f>
        <v>0</v>
      </c>
      <c r="S564" s="183"/>
      <c r="T564" s="185">
        <f>SUM(T565:T603)</f>
        <v>0</v>
      </c>
      <c r="AR564" s="186" t="s">
        <v>162</v>
      </c>
      <c r="AT564" s="187" t="s">
        <v>74</v>
      </c>
      <c r="AU564" s="187" t="s">
        <v>83</v>
      </c>
      <c r="AY564" s="186" t="s">
        <v>154</v>
      </c>
      <c r="BK564" s="188">
        <f>SUM(BK565:BK603)</f>
        <v>0</v>
      </c>
    </row>
    <row r="565" spans="1:65" s="2" customFormat="1" ht="62.65" customHeight="1">
      <c r="A565" s="34"/>
      <c r="B565" s="35"/>
      <c r="C565" s="242" t="s">
        <v>354</v>
      </c>
      <c r="D565" s="242" t="s">
        <v>239</v>
      </c>
      <c r="E565" s="243" t="s">
        <v>407</v>
      </c>
      <c r="F565" s="244" t="s">
        <v>408</v>
      </c>
      <c r="G565" s="245" t="s">
        <v>159</v>
      </c>
      <c r="H565" s="246">
        <v>3</v>
      </c>
      <c r="I565" s="247"/>
      <c r="J565" s="248">
        <f>ROUND(I565*H565,2)</f>
        <v>0</v>
      </c>
      <c r="K565" s="244" t="s">
        <v>160</v>
      </c>
      <c r="L565" s="39"/>
      <c r="M565" s="249" t="s">
        <v>1</v>
      </c>
      <c r="N565" s="250" t="s">
        <v>40</v>
      </c>
      <c r="O565" s="71"/>
      <c r="P565" s="201">
        <f>O565*H565</f>
        <v>0</v>
      </c>
      <c r="Q565" s="201">
        <v>0</v>
      </c>
      <c r="R565" s="201">
        <f>Q565*H565</f>
        <v>0</v>
      </c>
      <c r="S565" s="201">
        <v>0</v>
      </c>
      <c r="T565" s="202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203" t="s">
        <v>409</v>
      </c>
      <c r="AT565" s="203" t="s">
        <v>239</v>
      </c>
      <c r="AU565" s="203" t="s">
        <v>85</v>
      </c>
      <c r="AY565" s="17" t="s">
        <v>154</v>
      </c>
      <c r="BE565" s="204">
        <f>IF(N565="základní",J565,0)</f>
        <v>0</v>
      </c>
      <c r="BF565" s="204">
        <f>IF(N565="snížená",J565,0)</f>
        <v>0</v>
      </c>
      <c r="BG565" s="204">
        <f>IF(N565="zákl. přenesená",J565,0)</f>
        <v>0</v>
      </c>
      <c r="BH565" s="204">
        <f>IF(N565="sníž. přenesená",J565,0)</f>
        <v>0</v>
      </c>
      <c r="BI565" s="204">
        <f>IF(N565="nulová",J565,0)</f>
        <v>0</v>
      </c>
      <c r="BJ565" s="17" t="s">
        <v>83</v>
      </c>
      <c r="BK565" s="204">
        <f>ROUND(I565*H565,2)</f>
        <v>0</v>
      </c>
      <c r="BL565" s="17" t="s">
        <v>409</v>
      </c>
      <c r="BM565" s="203" t="s">
        <v>742</v>
      </c>
    </row>
    <row r="566" spans="1:65" s="2" customFormat="1" ht="78">
      <c r="A566" s="34"/>
      <c r="B566" s="35"/>
      <c r="C566" s="36"/>
      <c r="D566" s="205" t="s">
        <v>163</v>
      </c>
      <c r="E566" s="36"/>
      <c r="F566" s="206" t="s">
        <v>411</v>
      </c>
      <c r="G566" s="36"/>
      <c r="H566" s="36"/>
      <c r="I566" s="207"/>
      <c r="J566" s="36"/>
      <c r="K566" s="36"/>
      <c r="L566" s="39"/>
      <c r="M566" s="208"/>
      <c r="N566" s="209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163</v>
      </c>
      <c r="AU566" s="17" t="s">
        <v>85</v>
      </c>
    </row>
    <row r="567" spans="1:65" s="14" customFormat="1" ht="11.25">
      <c r="B567" s="221"/>
      <c r="C567" s="222"/>
      <c r="D567" s="205" t="s">
        <v>164</v>
      </c>
      <c r="E567" s="223" t="s">
        <v>1</v>
      </c>
      <c r="F567" s="224" t="s">
        <v>412</v>
      </c>
      <c r="G567" s="222"/>
      <c r="H567" s="223" t="s">
        <v>1</v>
      </c>
      <c r="I567" s="225"/>
      <c r="J567" s="222"/>
      <c r="K567" s="222"/>
      <c r="L567" s="226"/>
      <c r="M567" s="227"/>
      <c r="N567" s="228"/>
      <c r="O567" s="228"/>
      <c r="P567" s="228"/>
      <c r="Q567" s="228"/>
      <c r="R567" s="228"/>
      <c r="S567" s="228"/>
      <c r="T567" s="229"/>
      <c r="AT567" s="230" t="s">
        <v>164</v>
      </c>
      <c r="AU567" s="230" t="s">
        <v>85</v>
      </c>
      <c r="AV567" s="14" t="s">
        <v>83</v>
      </c>
      <c r="AW567" s="14" t="s">
        <v>31</v>
      </c>
      <c r="AX567" s="14" t="s">
        <v>75</v>
      </c>
      <c r="AY567" s="230" t="s">
        <v>154</v>
      </c>
    </row>
    <row r="568" spans="1:65" s="13" customFormat="1" ht="11.25">
      <c r="B568" s="210"/>
      <c r="C568" s="211"/>
      <c r="D568" s="205" t="s">
        <v>164</v>
      </c>
      <c r="E568" s="212" t="s">
        <v>1</v>
      </c>
      <c r="F568" s="213" t="s">
        <v>178</v>
      </c>
      <c r="G568" s="211"/>
      <c r="H568" s="214">
        <v>3</v>
      </c>
      <c r="I568" s="215"/>
      <c r="J568" s="211"/>
      <c r="K568" s="211"/>
      <c r="L568" s="216"/>
      <c r="M568" s="217"/>
      <c r="N568" s="218"/>
      <c r="O568" s="218"/>
      <c r="P568" s="218"/>
      <c r="Q568" s="218"/>
      <c r="R568" s="218"/>
      <c r="S568" s="218"/>
      <c r="T568" s="219"/>
      <c r="AT568" s="220" t="s">
        <v>164</v>
      </c>
      <c r="AU568" s="220" t="s">
        <v>85</v>
      </c>
      <c r="AV568" s="13" t="s">
        <v>85</v>
      </c>
      <c r="AW568" s="13" t="s">
        <v>31</v>
      </c>
      <c r="AX568" s="13" t="s">
        <v>75</v>
      </c>
      <c r="AY568" s="220" t="s">
        <v>154</v>
      </c>
    </row>
    <row r="569" spans="1:65" s="15" customFormat="1" ht="11.25">
      <c r="B569" s="231"/>
      <c r="C569" s="232"/>
      <c r="D569" s="205" t="s">
        <v>164</v>
      </c>
      <c r="E569" s="233" t="s">
        <v>1</v>
      </c>
      <c r="F569" s="234" t="s">
        <v>171</v>
      </c>
      <c r="G569" s="232"/>
      <c r="H569" s="235">
        <v>3</v>
      </c>
      <c r="I569" s="236"/>
      <c r="J569" s="232"/>
      <c r="K569" s="232"/>
      <c r="L569" s="237"/>
      <c r="M569" s="238"/>
      <c r="N569" s="239"/>
      <c r="O569" s="239"/>
      <c r="P569" s="239"/>
      <c r="Q569" s="239"/>
      <c r="R569" s="239"/>
      <c r="S569" s="239"/>
      <c r="T569" s="240"/>
      <c r="AT569" s="241" t="s">
        <v>164</v>
      </c>
      <c r="AU569" s="241" t="s">
        <v>85</v>
      </c>
      <c r="AV569" s="15" t="s">
        <v>162</v>
      </c>
      <c r="AW569" s="15" t="s">
        <v>31</v>
      </c>
      <c r="AX569" s="15" t="s">
        <v>83</v>
      </c>
      <c r="AY569" s="241" t="s">
        <v>154</v>
      </c>
    </row>
    <row r="570" spans="1:65" s="2" customFormat="1" ht="55.5" customHeight="1">
      <c r="A570" s="34"/>
      <c r="B570" s="35"/>
      <c r="C570" s="242" t="s">
        <v>743</v>
      </c>
      <c r="D570" s="242" t="s">
        <v>239</v>
      </c>
      <c r="E570" s="243" t="s">
        <v>422</v>
      </c>
      <c r="F570" s="244" t="s">
        <v>423</v>
      </c>
      <c r="G570" s="245" t="s">
        <v>191</v>
      </c>
      <c r="H570" s="246">
        <v>1600.5</v>
      </c>
      <c r="I570" s="247"/>
      <c r="J570" s="248">
        <f>ROUND(I570*H570,2)</f>
        <v>0</v>
      </c>
      <c r="K570" s="244" t="s">
        <v>160</v>
      </c>
      <c r="L570" s="39"/>
      <c r="M570" s="249" t="s">
        <v>1</v>
      </c>
      <c r="N570" s="250" t="s">
        <v>40</v>
      </c>
      <c r="O570" s="71"/>
      <c r="P570" s="201">
        <f>O570*H570</f>
        <v>0</v>
      </c>
      <c r="Q570" s="201">
        <v>0</v>
      </c>
      <c r="R570" s="201">
        <f>Q570*H570</f>
        <v>0</v>
      </c>
      <c r="S570" s="201">
        <v>0</v>
      </c>
      <c r="T570" s="202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03" t="s">
        <v>409</v>
      </c>
      <c r="AT570" s="203" t="s">
        <v>239</v>
      </c>
      <c r="AU570" s="203" t="s">
        <v>85</v>
      </c>
      <c r="AY570" s="17" t="s">
        <v>154</v>
      </c>
      <c r="BE570" s="204">
        <f>IF(N570="základní",J570,0)</f>
        <v>0</v>
      </c>
      <c r="BF570" s="204">
        <f>IF(N570="snížená",J570,0)</f>
        <v>0</v>
      </c>
      <c r="BG570" s="204">
        <f>IF(N570="zákl. přenesená",J570,0)</f>
        <v>0</v>
      </c>
      <c r="BH570" s="204">
        <f>IF(N570="sníž. přenesená",J570,0)</f>
        <v>0</v>
      </c>
      <c r="BI570" s="204">
        <f>IF(N570="nulová",J570,0)</f>
        <v>0</v>
      </c>
      <c r="BJ570" s="17" t="s">
        <v>83</v>
      </c>
      <c r="BK570" s="204">
        <f>ROUND(I570*H570,2)</f>
        <v>0</v>
      </c>
      <c r="BL570" s="17" t="s">
        <v>409</v>
      </c>
      <c r="BM570" s="203" t="s">
        <v>744</v>
      </c>
    </row>
    <row r="571" spans="1:65" s="2" customFormat="1" ht="78">
      <c r="A571" s="34"/>
      <c r="B571" s="35"/>
      <c r="C571" s="36"/>
      <c r="D571" s="205" t="s">
        <v>163</v>
      </c>
      <c r="E571" s="36"/>
      <c r="F571" s="206" t="s">
        <v>425</v>
      </c>
      <c r="G571" s="36"/>
      <c r="H571" s="36"/>
      <c r="I571" s="207"/>
      <c r="J571" s="36"/>
      <c r="K571" s="36"/>
      <c r="L571" s="39"/>
      <c r="M571" s="208"/>
      <c r="N571" s="209"/>
      <c r="O571" s="71"/>
      <c r="P571" s="71"/>
      <c r="Q571" s="71"/>
      <c r="R571" s="71"/>
      <c r="S571" s="71"/>
      <c r="T571" s="72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7" t="s">
        <v>163</v>
      </c>
      <c r="AU571" s="17" t="s">
        <v>85</v>
      </c>
    </row>
    <row r="572" spans="1:65" s="14" customFormat="1" ht="11.25">
      <c r="B572" s="221"/>
      <c r="C572" s="222"/>
      <c r="D572" s="205" t="s">
        <v>164</v>
      </c>
      <c r="E572" s="223" t="s">
        <v>1</v>
      </c>
      <c r="F572" s="224" t="s">
        <v>745</v>
      </c>
      <c r="G572" s="222"/>
      <c r="H572" s="223" t="s">
        <v>1</v>
      </c>
      <c r="I572" s="225"/>
      <c r="J572" s="222"/>
      <c r="K572" s="222"/>
      <c r="L572" s="226"/>
      <c r="M572" s="227"/>
      <c r="N572" s="228"/>
      <c r="O572" s="228"/>
      <c r="P572" s="228"/>
      <c r="Q572" s="228"/>
      <c r="R572" s="228"/>
      <c r="S572" s="228"/>
      <c r="T572" s="229"/>
      <c r="AT572" s="230" t="s">
        <v>164</v>
      </c>
      <c r="AU572" s="230" t="s">
        <v>85</v>
      </c>
      <c r="AV572" s="14" t="s">
        <v>83</v>
      </c>
      <c r="AW572" s="14" t="s">
        <v>31</v>
      </c>
      <c r="AX572" s="14" t="s">
        <v>75</v>
      </c>
      <c r="AY572" s="230" t="s">
        <v>154</v>
      </c>
    </row>
    <row r="573" spans="1:65" s="13" customFormat="1" ht="11.25">
      <c r="B573" s="210"/>
      <c r="C573" s="211"/>
      <c r="D573" s="205" t="s">
        <v>164</v>
      </c>
      <c r="E573" s="212" t="s">
        <v>1</v>
      </c>
      <c r="F573" s="213" t="s">
        <v>746</v>
      </c>
      <c r="G573" s="211"/>
      <c r="H573" s="214">
        <v>1600</v>
      </c>
      <c r="I573" s="215"/>
      <c r="J573" s="211"/>
      <c r="K573" s="211"/>
      <c r="L573" s="216"/>
      <c r="M573" s="217"/>
      <c r="N573" s="218"/>
      <c r="O573" s="218"/>
      <c r="P573" s="218"/>
      <c r="Q573" s="218"/>
      <c r="R573" s="218"/>
      <c r="S573" s="218"/>
      <c r="T573" s="219"/>
      <c r="AT573" s="220" t="s">
        <v>164</v>
      </c>
      <c r="AU573" s="220" t="s">
        <v>85</v>
      </c>
      <c r="AV573" s="13" t="s">
        <v>85</v>
      </c>
      <c r="AW573" s="13" t="s">
        <v>31</v>
      </c>
      <c r="AX573" s="13" t="s">
        <v>75</v>
      </c>
      <c r="AY573" s="220" t="s">
        <v>154</v>
      </c>
    </row>
    <row r="574" spans="1:65" s="14" customFormat="1" ht="11.25">
      <c r="B574" s="221"/>
      <c r="C574" s="222"/>
      <c r="D574" s="205" t="s">
        <v>164</v>
      </c>
      <c r="E574" s="223" t="s">
        <v>1</v>
      </c>
      <c r="F574" s="224" t="s">
        <v>428</v>
      </c>
      <c r="G574" s="222"/>
      <c r="H574" s="223" t="s">
        <v>1</v>
      </c>
      <c r="I574" s="225"/>
      <c r="J574" s="222"/>
      <c r="K574" s="222"/>
      <c r="L574" s="226"/>
      <c r="M574" s="227"/>
      <c r="N574" s="228"/>
      <c r="O574" s="228"/>
      <c r="P574" s="228"/>
      <c r="Q574" s="228"/>
      <c r="R574" s="228"/>
      <c r="S574" s="228"/>
      <c r="T574" s="229"/>
      <c r="AT574" s="230" t="s">
        <v>164</v>
      </c>
      <c r="AU574" s="230" t="s">
        <v>85</v>
      </c>
      <c r="AV574" s="14" t="s">
        <v>83</v>
      </c>
      <c r="AW574" s="14" t="s">
        <v>31</v>
      </c>
      <c r="AX574" s="14" t="s">
        <v>75</v>
      </c>
      <c r="AY574" s="230" t="s">
        <v>154</v>
      </c>
    </row>
    <row r="575" spans="1:65" s="13" customFormat="1" ht="11.25">
      <c r="B575" s="210"/>
      <c r="C575" s="211"/>
      <c r="D575" s="205" t="s">
        <v>164</v>
      </c>
      <c r="E575" s="212" t="s">
        <v>1</v>
      </c>
      <c r="F575" s="213" t="s">
        <v>747</v>
      </c>
      <c r="G575" s="211"/>
      <c r="H575" s="214">
        <v>0.5</v>
      </c>
      <c r="I575" s="215"/>
      <c r="J575" s="211"/>
      <c r="K575" s="211"/>
      <c r="L575" s="216"/>
      <c r="M575" s="217"/>
      <c r="N575" s="218"/>
      <c r="O575" s="218"/>
      <c r="P575" s="218"/>
      <c r="Q575" s="218"/>
      <c r="R575" s="218"/>
      <c r="S575" s="218"/>
      <c r="T575" s="219"/>
      <c r="AT575" s="220" t="s">
        <v>164</v>
      </c>
      <c r="AU575" s="220" t="s">
        <v>85</v>
      </c>
      <c r="AV575" s="13" t="s">
        <v>85</v>
      </c>
      <c r="AW575" s="13" t="s">
        <v>31</v>
      </c>
      <c r="AX575" s="13" t="s">
        <v>75</v>
      </c>
      <c r="AY575" s="220" t="s">
        <v>154</v>
      </c>
    </row>
    <row r="576" spans="1:65" s="15" customFormat="1" ht="11.25">
      <c r="B576" s="231"/>
      <c r="C576" s="232"/>
      <c r="D576" s="205" t="s">
        <v>164</v>
      </c>
      <c r="E576" s="233" t="s">
        <v>1</v>
      </c>
      <c r="F576" s="234" t="s">
        <v>171</v>
      </c>
      <c r="G576" s="232"/>
      <c r="H576" s="235">
        <v>1600.5</v>
      </c>
      <c r="I576" s="236"/>
      <c r="J576" s="232"/>
      <c r="K576" s="232"/>
      <c r="L576" s="237"/>
      <c r="M576" s="238"/>
      <c r="N576" s="239"/>
      <c r="O576" s="239"/>
      <c r="P576" s="239"/>
      <c r="Q576" s="239"/>
      <c r="R576" s="239"/>
      <c r="S576" s="239"/>
      <c r="T576" s="240"/>
      <c r="AT576" s="241" t="s">
        <v>164</v>
      </c>
      <c r="AU576" s="241" t="s">
        <v>85</v>
      </c>
      <c r="AV576" s="15" t="s">
        <v>162</v>
      </c>
      <c r="AW576" s="15" t="s">
        <v>31</v>
      </c>
      <c r="AX576" s="15" t="s">
        <v>83</v>
      </c>
      <c r="AY576" s="241" t="s">
        <v>154</v>
      </c>
    </row>
    <row r="577" spans="1:65" s="2" customFormat="1" ht="66.75" customHeight="1">
      <c r="A577" s="34"/>
      <c r="B577" s="35"/>
      <c r="C577" s="242" t="s">
        <v>444</v>
      </c>
      <c r="D577" s="242" t="s">
        <v>239</v>
      </c>
      <c r="E577" s="243" t="s">
        <v>430</v>
      </c>
      <c r="F577" s="244" t="s">
        <v>431</v>
      </c>
      <c r="G577" s="245" t="s">
        <v>191</v>
      </c>
      <c r="H577" s="246">
        <v>81.224999999999994</v>
      </c>
      <c r="I577" s="247"/>
      <c r="J577" s="248">
        <f>ROUND(I577*H577,2)</f>
        <v>0</v>
      </c>
      <c r="K577" s="244" t="s">
        <v>160</v>
      </c>
      <c r="L577" s="39"/>
      <c r="M577" s="249" t="s">
        <v>1</v>
      </c>
      <c r="N577" s="250" t="s">
        <v>40</v>
      </c>
      <c r="O577" s="71"/>
      <c r="P577" s="201">
        <f>O577*H577</f>
        <v>0</v>
      </c>
      <c r="Q577" s="201">
        <v>0</v>
      </c>
      <c r="R577" s="201">
        <f>Q577*H577</f>
        <v>0</v>
      </c>
      <c r="S577" s="201">
        <v>0</v>
      </c>
      <c r="T577" s="202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203" t="s">
        <v>409</v>
      </c>
      <c r="AT577" s="203" t="s">
        <v>239</v>
      </c>
      <c r="AU577" s="203" t="s">
        <v>85</v>
      </c>
      <c r="AY577" s="17" t="s">
        <v>154</v>
      </c>
      <c r="BE577" s="204">
        <f>IF(N577="základní",J577,0)</f>
        <v>0</v>
      </c>
      <c r="BF577" s="204">
        <f>IF(N577="snížená",J577,0)</f>
        <v>0</v>
      </c>
      <c r="BG577" s="204">
        <f>IF(N577="zákl. přenesená",J577,0)</f>
        <v>0</v>
      </c>
      <c r="BH577" s="204">
        <f>IF(N577="sníž. přenesená",J577,0)</f>
        <v>0</v>
      </c>
      <c r="BI577" s="204">
        <f>IF(N577="nulová",J577,0)</f>
        <v>0</v>
      </c>
      <c r="BJ577" s="17" t="s">
        <v>83</v>
      </c>
      <c r="BK577" s="204">
        <f>ROUND(I577*H577,2)</f>
        <v>0</v>
      </c>
      <c r="BL577" s="17" t="s">
        <v>409</v>
      </c>
      <c r="BM577" s="203" t="s">
        <v>748</v>
      </c>
    </row>
    <row r="578" spans="1:65" s="2" customFormat="1" ht="136.5">
      <c r="A578" s="34"/>
      <c r="B578" s="35"/>
      <c r="C578" s="36"/>
      <c r="D578" s="205" t="s">
        <v>163</v>
      </c>
      <c r="E578" s="36"/>
      <c r="F578" s="206" t="s">
        <v>432</v>
      </c>
      <c r="G578" s="36"/>
      <c r="H578" s="36"/>
      <c r="I578" s="207"/>
      <c r="J578" s="36"/>
      <c r="K578" s="36"/>
      <c r="L578" s="39"/>
      <c r="M578" s="208"/>
      <c r="N578" s="209"/>
      <c r="O578" s="71"/>
      <c r="P578" s="71"/>
      <c r="Q578" s="71"/>
      <c r="R578" s="71"/>
      <c r="S578" s="71"/>
      <c r="T578" s="72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163</v>
      </c>
      <c r="AU578" s="17" t="s">
        <v>85</v>
      </c>
    </row>
    <row r="579" spans="1:65" s="14" customFormat="1" ht="11.25">
      <c r="B579" s="221"/>
      <c r="C579" s="222"/>
      <c r="D579" s="205" t="s">
        <v>164</v>
      </c>
      <c r="E579" s="223" t="s">
        <v>1</v>
      </c>
      <c r="F579" s="224" t="s">
        <v>749</v>
      </c>
      <c r="G579" s="222"/>
      <c r="H579" s="223" t="s">
        <v>1</v>
      </c>
      <c r="I579" s="225"/>
      <c r="J579" s="222"/>
      <c r="K579" s="222"/>
      <c r="L579" s="226"/>
      <c r="M579" s="227"/>
      <c r="N579" s="228"/>
      <c r="O579" s="228"/>
      <c r="P579" s="228"/>
      <c r="Q579" s="228"/>
      <c r="R579" s="228"/>
      <c r="S579" s="228"/>
      <c r="T579" s="229"/>
      <c r="AT579" s="230" t="s">
        <v>164</v>
      </c>
      <c r="AU579" s="230" t="s">
        <v>85</v>
      </c>
      <c r="AV579" s="14" t="s">
        <v>83</v>
      </c>
      <c r="AW579" s="14" t="s">
        <v>31</v>
      </c>
      <c r="AX579" s="14" t="s">
        <v>75</v>
      </c>
      <c r="AY579" s="230" t="s">
        <v>154</v>
      </c>
    </row>
    <row r="580" spans="1:65" s="13" customFormat="1" ht="11.25">
      <c r="B580" s="210"/>
      <c r="C580" s="211"/>
      <c r="D580" s="205" t="s">
        <v>164</v>
      </c>
      <c r="E580" s="212" t="s">
        <v>1</v>
      </c>
      <c r="F580" s="213" t="s">
        <v>750</v>
      </c>
      <c r="G580" s="211"/>
      <c r="H580" s="214">
        <v>81.224999999999994</v>
      </c>
      <c r="I580" s="215"/>
      <c r="J580" s="211"/>
      <c r="K580" s="211"/>
      <c r="L580" s="216"/>
      <c r="M580" s="217"/>
      <c r="N580" s="218"/>
      <c r="O580" s="218"/>
      <c r="P580" s="218"/>
      <c r="Q580" s="218"/>
      <c r="R580" s="218"/>
      <c r="S580" s="218"/>
      <c r="T580" s="219"/>
      <c r="AT580" s="220" t="s">
        <v>164</v>
      </c>
      <c r="AU580" s="220" t="s">
        <v>85</v>
      </c>
      <c r="AV580" s="13" t="s">
        <v>85</v>
      </c>
      <c r="AW580" s="13" t="s">
        <v>31</v>
      </c>
      <c r="AX580" s="13" t="s">
        <v>75</v>
      </c>
      <c r="AY580" s="220" t="s">
        <v>154</v>
      </c>
    </row>
    <row r="581" spans="1:65" s="15" customFormat="1" ht="11.25">
      <c r="B581" s="231"/>
      <c r="C581" s="232"/>
      <c r="D581" s="205" t="s">
        <v>164</v>
      </c>
      <c r="E581" s="233" t="s">
        <v>1</v>
      </c>
      <c r="F581" s="234" t="s">
        <v>171</v>
      </c>
      <c r="G581" s="232"/>
      <c r="H581" s="235">
        <v>81.224999999999994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AT581" s="241" t="s">
        <v>164</v>
      </c>
      <c r="AU581" s="241" t="s">
        <v>85</v>
      </c>
      <c r="AV581" s="15" t="s">
        <v>162</v>
      </c>
      <c r="AW581" s="15" t="s">
        <v>31</v>
      </c>
      <c r="AX581" s="15" t="s">
        <v>83</v>
      </c>
      <c r="AY581" s="241" t="s">
        <v>154</v>
      </c>
    </row>
    <row r="582" spans="1:65" s="2" customFormat="1" ht="49.15" customHeight="1">
      <c r="A582" s="34"/>
      <c r="B582" s="35"/>
      <c r="C582" s="242" t="s">
        <v>751</v>
      </c>
      <c r="D582" s="242" t="s">
        <v>239</v>
      </c>
      <c r="E582" s="243" t="s">
        <v>448</v>
      </c>
      <c r="F582" s="244" t="s">
        <v>449</v>
      </c>
      <c r="G582" s="245" t="s">
        <v>191</v>
      </c>
      <c r="H582" s="246">
        <v>1672.11</v>
      </c>
      <c r="I582" s="247"/>
      <c r="J582" s="248">
        <f>ROUND(I582*H582,2)</f>
        <v>0</v>
      </c>
      <c r="K582" s="244" t="s">
        <v>160</v>
      </c>
      <c r="L582" s="39"/>
      <c r="M582" s="249" t="s">
        <v>1</v>
      </c>
      <c r="N582" s="250" t="s">
        <v>40</v>
      </c>
      <c r="O582" s="71"/>
      <c r="P582" s="201">
        <f>O582*H582</f>
        <v>0</v>
      </c>
      <c r="Q582" s="201">
        <v>0</v>
      </c>
      <c r="R582" s="201">
        <f>Q582*H582</f>
        <v>0</v>
      </c>
      <c r="S582" s="201">
        <v>0</v>
      </c>
      <c r="T582" s="202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203" t="s">
        <v>409</v>
      </c>
      <c r="AT582" s="203" t="s">
        <v>239</v>
      </c>
      <c r="AU582" s="203" t="s">
        <v>85</v>
      </c>
      <c r="AY582" s="17" t="s">
        <v>154</v>
      </c>
      <c r="BE582" s="204">
        <f>IF(N582="základní",J582,0)</f>
        <v>0</v>
      </c>
      <c r="BF582" s="204">
        <f>IF(N582="snížená",J582,0)</f>
        <v>0</v>
      </c>
      <c r="BG582" s="204">
        <f>IF(N582="zákl. přenesená",J582,0)</f>
        <v>0</v>
      </c>
      <c r="BH582" s="204">
        <f>IF(N582="sníž. přenesená",J582,0)</f>
        <v>0</v>
      </c>
      <c r="BI582" s="204">
        <f>IF(N582="nulová",J582,0)</f>
        <v>0</v>
      </c>
      <c r="BJ582" s="17" t="s">
        <v>83</v>
      </c>
      <c r="BK582" s="204">
        <f>ROUND(I582*H582,2)</f>
        <v>0</v>
      </c>
      <c r="BL582" s="17" t="s">
        <v>409</v>
      </c>
      <c r="BM582" s="203" t="s">
        <v>752</v>
      </c>
    </row>
    <row r="583" spans="1:65" s="2" customFormat="1" ht="126.75">
      <c r="A583" s="34"/>
      <c r="B583" s="35"/>
      <c r="C583" s="36"/>
      <c r="D583" s="205" t="s">
        <v>163</v>
      </c>
      <c r="E583" s="36"/>
      <c r="F583" s="206" t="s">
        <v>451</v>
      </c>
      <c r="G583" s="36"/>
      <c r="H583" s="36"/>
      <c r="I583" s="207"/>
      <c r="J583" s="36"/>
      <c r="K583" s="36"/>
      <c r="L583" s="39"/>
      <c r="M583" s="208"/>
      <c r="N583" s="209"/>
      <c r="O583" s="71"/>
      <c r="P583" s="71"/>
      <c r="Q583" s="71"/>
      <c r="R583" s="71"/>
      <c r="S583" s="71"/>
      <c r="T583" s="72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T583" s="17" t="s">
        <v>163</v>
      </c>
      <c r="AU583" s="17" t="s">
        <v>85</v>
      </c>
    </row>
    <row r="584" spans="1:65" s="14" customFormat="1" ht="11.25">
      <c r="B584" s="221"/>
      <c r="C584" s="222"/>
      <c r="D584" s="205" t="s">
        <v>164</v>
      </c>
      <c r="E584" s="223" t="s">
        <v>1</v>
      </c>
      <c r="F584" s="224" t="s">
        <v>753</v>
      </c>
      <c r="G584" s="222"/>
      <c r="H584" s="223" t="s">
        <v>1</v>
      </c>
      <c r="I584" s="225"/>
      <c r="J584" s="222"/>
      <c r="K584" s="222"/>
      <c r="L584" s="226"/>
      <c r="M584" s="227"/>
      <c r="N584" s="228"/>
      <c r="O584" s="228"/>
      <c r="P584" s="228"/>
      <c r="Q584" s="228"/>
      <c r="R584" s="228"/>
      <c r="S584" s="228"/>
      <c r="T584" s="229"/>
      <c r="AT584" s="230" t="s">
        <v>164</v>
      </c>
      <c r="AU584" s="230" t="s">
        <v>85</v>
      </c>
      <c r="AV584" s="14" t="s">
        <v>83</v>
      </c>
      <c r="AW584" s="14" t="s">
        <v>31</v>
      </c>
      <c r="AX584" s="14" t="s">
        <v>75</v>
      </c>
      <c r="AY584" s="230" t="s">
        <v>154</v>
      </c>
    </row>
    <row r="585" spans="1:65" s="13" customFormat="1" ht="11.25">
      <c r="B585" s="210"/>
      <c r="C585" s="211"/>
      <c r="D585" s="205" t="s">
        <v>164</v>
      </c>
      <c r="E585" s="212" t="s">
        <v>1</v>
      </c>
      <c r="F585" s="213" t="s">
        <v>754</v>
      </c>
      <c r="G585" s="211"/>
      <c r="H585" s="214">
        <v>1612.71</v>
      </c>
      <c r="I585" s="215"/>
      <c r="J585" s="211"/>
      <c r="K585" s="211"/>
      <c r="L585" s="216"/>
      <c r="M585" s="217"/>
      <c r="N585" s="218"/>
      <c r="O585" s="218"/>
      <c r="P585" s="218"/>
      <c r="Q585" s="218"/>
      <c r="R585" s="218"/>
      <c r="S585" s="218"/>
      <c r="T585" s="219"/>
      <c r="AT585" s="220" t="s">
        <v>164</v>
      </c>
      <c r="AU585" s="220" t="s">
        <v>85</v>
      </c>
      <c r="AV585" s="13" t="s">
        <v>85</v>
      </c>
      <c r="AW585" s="13" t="s">
        <v>31</v>
      </c>
      <c r="AX585" s="13" t="s">
        <v>75</v>
      </c>
      <c r="AY585" s="220" t="s">
        <v>154</v>
      </c>
    </row>
    <row r="586" spans="1:65" s="14" customFormat="1" ht="11.25">
      <c r="B586" s="221"/>
      <c r="C586" s="222"/>
      <c r="D586" s="205" t="s">
        <v>164</v>
      </c>
      <c r="E586" s="223" t="s">
        <v>1</v>
      </c>
      <c r="F586" s="224" t="s">
        <v>755</v>
      </c>
      <c r="G586" s="222"/>
      <c r="H586" s="223" t="s">
        <v>1</v>
      </c>
      <c r="I586" s="225"/>
      <c r="J586" s="222"/>
      <c r="K586" s="222"/>
      <c r="L586" s="226"/>
      <c r="M586" s="227"/>
      <c r="N586" s="228"/>
      <c r="O586" s="228"/>
      <c r="P586" s="228"/>
      <c r="Q586" s="228"/>
      <c r="R586" s="228"/>
      <c r="S586" s="228"/>
      <c r="T586" s="229"/>
      <c r="AT586" s="230" t="s">
        <v>164</v>
      </c>
      <c r="AU586" s="230" t="s">
        <v>85</v>
      </c>
      <c r="AV586" s="14" t="s">
        <v>83</v>
      </c>
      <c r="AW586" s="14" t="s">
        <v>31</v>
      </c>
      <c r="AX586" s="14" t="s">
        <v>75</v>
      </c>
      <c r="AY586" s="230" t="s">
        <v>154</v>
      </c>
    </row>
    <row r="587" spans="1:65" s="13" customFormat="1" ht="11.25">
      <c r="B587" s="210"/>
      <c r="C587" s="211"/>
      <c r="D587" s="205" t="s">
        <v>164</v>
      </c>
      <c r="E587" s="212" t="s">
        <v>1</v>
      </c>
      <c r="F587" s="213" t="s">
        <v>756</v>
      </c>
      <c r="G587" s="211"/>
      <c r="H587" s="214">
        <v>59.4</v>
      </c>
      <c r="I587" s="215"/>
      <c r="J587" s="211"/>
      <c r="K587" s="211"/>
      <c r="L587" s="216"/>
      <c r="M587" s="217"/>
      <c r="N587" s="218"/>
      <c r="O587" s="218"/>
      <c r="P587" s="218"/>
      <c r="Q587" s="218"/>
      <c r="R587" s="218"/>
      <c r="S587" s="218"/>
      <c r="T587" s="219"/>
      <c r="AT587" s="220" t="s">
        <v>164</v>
      </c>
      <c r="AU587" s="220" t="s">
        <v>85</v>
      </c>
      <c r="AV587" s="13" t="s">
        <v>85</v>
      </c>
      <c r="AW587" s="13" t="s">
        <v>31</v>
      </c>
      <c r="AX587" s="13" t="s">
        <v>75</v>
      </c>
      <c r="AY587" s="220" t="s">
        <v>154</v>
      </c>
    </row>
    <row r="588" spans="1:65" s="15" customFormat="1" ht="11.25">
      <c r="B588" s="231"/>
      <c r="C588" s="232"/>
      <c r="D588" s="205" t="s">
        <v>164</v>
      </c>
      <c r="E588" s="233" t="s">
        <v>1</v>
      </c>
      <c r="F588" s="234" t="s">
        <v>171</v>
      </c>
      <c r="G588" s="232"/>
      <c r="H588" s="235">
        <v>1672.1100000000001</v>
      </c>
      <c r="I588" s="236"/>
      <c r="J588" s="232"/>
      <c r="K588" s="232"/>
      <c r="L588" s="237"/>
      <c r="M588" s="238"/>
      <c r="N588" s="239"/>
      <c r="O588" s="239"/>
      <c r="P588" s="239"/>
      <c r="Q588" s="239"/>
      <c r="R588" s="239"/>
      <c r="S588" s="239"/>
      <c r="T588" s="240"/>
      <c r="AT588" s="241" t="s">
        <v>164</v>
      </c>
      <c r="AU588" s="241" t="s">
        <v>85</v>
      </c>
      <c r="AV588" s="15" t="s">
        <v>162</v>
      </c>
      <c r="AW588" s="15" t="s">
        <v>31</v>
      </c>
      <c r="AX588" s="15" t="s">
        <v>83</v>
      </c>
      <c r="AY588" s="241" t="s">
        <v>154</v>
      </c>
    </row>
    <row r="589" spans="1:65" s="2" customFormat="1" ht="24.2" customHeight="1">
      <c r="A589" s="34"/>
      <c r="B589" s="35"/>
      <c r="C589" s="242" t="s">
        <v>450</v>
      </c>
      <c r="D589" s="242" t="s">
        <v>239</v>
      </c>
      <c r="E589" s="243" t="s">
        <v>757</v>
      </c>
      <c r="F589" s="244" t="s">
        <v>758</v>
      </c>
      <c r="G589" s="245" t="s">
        <v>191</v>
      </c>
      <c r="H589" s="246">
        <v>81.224999999999994</v>
      </c>
      <c r="I589" s="247"/>
      <c r="J589" s="248">
        <f>ROUND(I589*H589,2)</f>
        <v>0</v>
      </c>
      <c r="K589" s="244" t="s">
        <v>160</v>
      </c>
      <c r="L589" s="39"/>
      <c r="M589" s="249" t="s">
        <v>1</v>
      </c>
      <c r="N589" s="250" t="s">
        <v>40</v>
      </c>
      <c r="O589" s="71"/>
      <c r="P589" s="201">
        <f>O589*H589</f>
        <v>0</v>
      </c>
      <c r="Q589" s="201">
        <v>0</v>
      </c>
      <c r="R589" s="201">
        <f>Q589*H589</f>
        <v>0</v>
      </c>
      <c r="S589" s="201">
        <v>0</v>
      </c>
      <c r="T589" s="202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203" t="s">
        <v>409</v>
      </c>
      <c r="AT589" s="203" t="s">
        <v>239</v>
      </c>
      <c r="AU589" s="203" t="s">
        <v>85</v>
      </c>
      <c r="AY589" s="17" t="s">
        <v>154</v>
      </c>
      <c r="BE589" s="204">
        <f>IF(N589="základní",J589,0)</f>
        <v>0</v>
      </c>
      <c r="BF589" s="204">
        <f>IF(N589="snížená",J589,0)</f>
        <v>0</v>
      </c>
      <c r="BG589" s="204">
        <f>IF(N589="zákl. přenesená",J589,0)</f>
        <v>0</v>
      </c>
      <c r="BH589" s="204">
        <f>IF(N589="sníž. přenesená",J589,0)</f>
        <v>0</v>
      </c>
      <c r="BI589" s="204">
        <f>IF(N589="nulová",J589,0)</f>
        <v>0</v>
      </c>
      <c r="BJ589" s="17" t="s">
        <v>83</v>
      </c>
      <c r="BK589" s="204">
        <f>ROUND(I589*H589,2)</f>
        <v>0</v>
      </c>
      <c r="BL589" s="17" t="s">
        <v>409</v>
      </c>
      <c r="BM589" s="203" t="s">
        <v>759</v>
      </c>
    </row>
    <row r="590" spans="1:65" s="2" customFormat="1" ht="48.75">
      <c r="A590" s="34"/>
      <c r="B590" s="35"/>
      <c r="C590" s="36"/>
      <c r="D590" s="205" t="s">
        <v>163</v>
      </c>
      <c r="E590" s="36"/>
      <c r="F590" s="206" t="s">
        <v>760</v>
      </c>
      <c r="G590" s="36"/>
      <c r="H590" s="36"/>
      <c r="I590" s="207"/>
      <c r="J590" s="36"/>
      <c r="K590" s="36"/>
      <c r="L590" s="39"/>
      <c r="M590" s="208"/>
      <c r="N590" s="209"/>
      <c r="O590" s="71"/>
      <c r="P590" s="71"/>
      <c r="Q590" s="71"/>
      <c r="R590" s="71"/>
      <c r="S590" s="71"/>
      <c r="T590" s="72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7" t="s">
        <v>163</v>
      </c>
      <c r="AU590" s="17" t="s">
        <v>85</v>
      </c>
    </row>
    <row r="591" spans="1:65" s="14" customFormat="1" ht="11.25">
      <c r="B591" s="221"/>
      <c r="C591" s="222"/>
      <c r="D591" s="205" t="s">
        <v>164</v>
      </c>
      <c r="E591" s="223" t="s">
        <v>1</v>
      </c>
      <c r="F591" s="224" t="s">
        <v>761</v>
      </c>
      <c r="G591" s="222"/>
      <c r="H591" s="223" t="s">
        <v>1</v>
      </c>
      <c r="I591" s="225"/>
      <c r="J591" s="222"/>
      <c r="K591" s="222"/>
      <c r="L591" s="226"/>
      <c r="M591" s="227"/>
      <c r="N591" s="228"/>
      <c r="O591" s="228"/>
      <c r="P591" s="228"/>
      <c r="Q591" s="228"/>
      <c r="R591" s="228"/>
      <c r="S591" s="228"/>
      <c r="T591" s="229"/>
      <c r="AT591" s="230" t="s">
        <v>164</v>
      </c>
      <c r="AU591" s="230" t="s">
        <v>85</v>
      </c>
      <c r="AV591" s="14" t="s">
        <v>83</v>
      </c>
      <c r="AW591" s="14" t="s">
        <v>31</v>
      </c>
      <c r="AX591" s="14" t="s">
        <v>75</v>
      </c>
      <c r="AY591" s="230" t="s">
        <v>154</v>
      </c>
    </row>
    <row r="592" spans="1:65" s="13" customFormat="1" ht="11.25">
      <c r="B592" s="210"/>
      <c r="C592" s="211"/>
      <c r="D592" s="205" t="s">
        <v>164</v>
      </c>
      <c r="E592" s="212" t="s">
        <v>1</v>
      </c>
      <c r="F592" s="213" t="s">
        <v>750</v>
      </c>
      <c r="G592" s="211"/>
      <c r="H592" s="214">
        <v>81.224999999999994</v>
      </c>
      <c r="I592" s="215"/>
      <c r="J592" s="211"/>
      <c r="K592" s="211"/>
      <c r="L592" s="216"/>
      <c r="M592" s="217"/>
      <c r="N592" s="218"/>
      <c r="O592" s="218"/>
      <c r="P592" s="218"/>
      <c r="Q592" s="218"/>
      <c r="R592" s="218"/>
      <c r="S592" s="218"/>
      <c r="T592" s="219"/>
      <c r="AT592" s="220" t="s">
        <v>164</v>
      </c>
      <c r="AU592" s="220" t="s">
        <v>85</v>
      </c>
      <c r="AV592" s="13" t="s">
        <v>85</v>
      </c>
      <c r="AW592" s="13" t="s">
        <v>31</v>
      </c>
      <c r="AX592" s="13" t="s">
        <v>75</v>
      </c>
      <c r="AY592" s="220" t="s">
        <v>154</v>
      </c>
    </row>
    <row r="593" spans="1:65" s="15" customFormat="1" ht="11.25">
      <c r="B593" s="231"/>
      <c r="C593" s="232"/>
      <c r="D593" s="205" t="s">
        <v>164</v>
      </c>
      <c r="E593" s="233" t="s">
        <v>1</v>
      </c>
      <c r="F593" s="234" t="s">
        <v>171</v>
      </c>
      <c r="G593" s="232"/>
      <c r="H593" s="235">
        <v>81.224999999999994</v>
      </c>
      <c r="I593" s="236"/>
      <c r="J593" s="232"/>
      <c r="K593" s="232"/>
      <c r="L593" s="237"/>
      <c r="M593" s="238"/>
      <c r="N593" s="239"/>
      <c r="O593" s="239"/>
      <c r="P593" s="239"/>
      <c r="Q593" s="239"/>
      <c r="R593" s="239"/>
      <c r="S593" s="239"/>
      <c r="T593" s="240"/>
      <c r="AT593" s="241" t="s">
        <v>164</v>
      </c>
      <c r="AU593" s="241" t="s">
        <v>85</v>
      </c>
      <c r="AV593" s="15" t="s">
        <v>162</v>
      </c>
      <c r="AW593" s="15" t="s">
        <v>31</v>
      </c>
      <c r="AX593" s="15" t="s">
        <v>83</v>
      </c>
      <c r="AY593" s="241" t="s">
        <v>154</v>
      </c>
    </row>
    <row r="594" spans="1:65" s="2" customFormat="1" ht="21.75" customHeight="1">
      <c r="A594" s="34"/>
      <c r="B594" s="35"/>
      <c r="C594" s="242" t="s">
        <v>762</v>
      </c>
      <c r="D594" s="242" t="s">
        <v>239</v>
      </c>
      <c r="E594" s="243" t="s">
        <v>461</v>
      </c>
      <c r="F594" s="244" t="s">
        <v>462</v>
      </c>
      <c r="G594" s="245" t="s">
        <v>191</v>
      </c>
      <c r="H594" s="246">
        <v>1600</v>
      </c>
      <c r="I594" s="247"/>
      <c r="J594" s="248">
        <f>ROUND(I594*H594,2)</f>
        <v>0</v>
      </c>
      <c r="K594" s="244" t="s">
        <v>160</v>
      </c>
      <c r="L594" s="39"/>
      <c r="M594" s="249" t="s">
        <v>1</v>
      </c>
      <c r="N594" s="250" t="s">
        <v>40</v>
      </c>
      <c r="O594" s="71"/>
      <c r="P594" s="201">
        <f>O594*H594</f>
        <v>0</v>
      </c>
      <c r="Q594" s="201">
        <v>0</v>
      </c>
      <c r="R594" s="201">
        <f>Q594*H594</f>
        <v>0</v>
      </c>
      <c r="S594" s="201">
        <v>0</v>
      </c>
      <c r="T594" s="202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203" t="s">
        <v>409</v>
      </c>
      <c r="AT594" s="203" t="s">
        <v>239</v>
      </c>
      <c r="AU594" s="203" t="s">
        <v>85</v>
      </c>
      <c r="AY594" s="17" t="s">
        <v>154</v>
      </c>
      <c r="BE594" s="204">
        <f>IF(N594="základní",J594,0)</f>
        <v>0</v>
      </c>
      <c r="BF594" s="204">
        <f>IF(N594="snížená",J594,0)</f>
        <v>0</v>
      </c>
      <c r="BG594" s="204">
        <f>IF(N594="zákl. přenesená",J594,0)</f>
        <v>0</v>
      </c>
      <c r="BH594" s="204">
        <f>IF(N594="sníž. přenesená",J594,0)</f>
        <v>0</v>
      </c>
      <c r="BI594" s="204">
        <f>IF(N594="nulová",J594,0)</f>
        <v>0</v>
      </c>
      <c r="BJ594" s="17" t="s">
        <v>83</v>
      </c>
      <c r="BK594" s="204">
        <f>ROUND(I594*H594,2)</f>
        <v>0</v>
      </c>
      <c r="BL594" s="17" t="s">
        <v>409</v>
      </c>
      <c r="BM594" s="203" t="s">
        <v>763</v>
      </c>
    </row>
    <row r="595" spans="1:65" s="2" customFormat="1" ht="58.5">
      <c r="A595" s="34"/>
      <c r="B595" s="35"/>
      <c r="C595" s="36"/>
      <c r="D595" s="205" t="s">
        <v>163</v>
      </c>
      <c r="E595" s="36"/>
      <c r="F595" s="206" t="s">
        <v>464</v>
      </c>
      <c r="G595" s="36"/>
      <c r="H595" s="36"/>
      <c r="I595" s="207"/>
      <c r="J595" s="36"/>
      <c r="K595" s="36"/>
      <c r="L595" s="39"/>
      <c r="M595" s="208"/>
      <c r="N595" s="209"/>
      <c r="O595" s="71"/>
      <c r="P595" s="71"/>
      <c r="Q595" s="71"/>
      <c r="R595" s="71"/>
      <c r="S595" s="71"/>
      <c r="T595" s="72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7" t="s">
        <v>163</v>
      </c>
      <c r="AU595" s="17" t="s">
        <v>85</v>
      </c>
    </row>
    <row r="596" spans="1:65" s="14" customFormat="1" ht="11.25">
      <c r="B596" s="221"/>
      <c r="C596" s="222"/>
      <c r="D596" s="205" t="s">
        <v>164</v>
      </c>
      <c r="E596" s="223" t="s">
        <v>1</v>
      </c>
      <c r="F596" s="224" t="s">
        <v>764</v>
      </c>
      <c r="G596" s="222"/>
      <c r="H596" s="223" t="s">
        <v>1</v>
      </c>
      <c r="I596" s="225"/>
      <c r="J596" s="222"/>
      <c r="K596" s="222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164</v>
      </c>
      <c r="AU596" s="230" t="s">
        <v>85</v>
      </c>
      <c r="AV596" s="14" t="s">
        <v>83</v>
      </c>
      <c r="AW596" s="14" t="s">
        <v>31</v>
      </c>
      <c r="AX596" s="14" t="s">
        <v>75</v>
      </c>
      <c r="AY596" s="230" t="s">
        <v>154</v>
      </c>
    </row>
    <row r="597" spans="1:65" s="13" customFormat="1" ht="11.25">
      <c r="B597" s="210"/>
      <c r="C597" s="211"/>
      <c r="D597" s="205" t="s">
        <v>164</v>
      </c>
      <c r="E597" s="212" t="s">
        <v>1</v>
      </c>
      <c r="F597" s="213" t="s">
        <v>746</v>
      </c>
      <c r="G597" s="211"/>
      <c r="H597" s="214">
        <v>1600</v>
      </c>
      <c r="I597" s="215"/>
      <c r="J597" s="211"/>
      <c r="K597" s="211"/>
      <c r="L597" s="216"/>
      <c r="M597" s="217"/>
      <c r="N597" s="218"/>
      <c r="O597" s="218"/>
      <c r="P597" s="218"/>
      <c r="Q597" s="218"/>
      <c r="R597" s="218"/>
      <c r="S597" s="218"/>
      <c r="T597" s="219"/>
      <c r="AT597" s="220" t="s">
        <v>164</v>
      </c>
      <c r="AU597" s="220" t="s">
        <v>85</v>
      </c>
      <c r="AV597" s="13" t="s">
        <v>85</v>
      </c>
      <c r="AW597" s="13" t="s">
        <v>31</v>
      </c>
      <c r="AX597" s="13" t="s">
        <v>75</v>
      </c>
      <c r="AY597" s="220" t="s">
        <v>154</v>
      </c>
    </row>
    <row r="598" spans="1:65" s="15" customFormat="1" ht="11.25">
      <c r="B598" s="231"/>
      <c r="C598" s="232"/>
      <c r="D598" s="205" t="s">
        <v>164</v>
      </c>
      <c r="E598" s="233" t="s">
        <v>1</v>
      </c>
      <c r="F598" s="234" t="s">
        <v>171</v>
      </c>
      <c r="G598" s="232"/>
      <c r="H598" s="235">
        <v>1600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164</v>
      </c>
      <c r="AU598" s="241" t="s">
        <v>85</v>
      </c>
      <c r="AV598" s="15" t="s">
        <v>162</v>
      </c>
      <c r="AW598" s="15" t="s">
        <v>31</v>
      </c>
      <c r="AX598" s="15" t="s">
        <v>83</v>
      </c>
      <c r="AY598" s="241" t="s">
        <v>154</v>
      </c>
    </row>
    <row r="599" spans="1:65" s="2" customFormat="1" ht="16.5" customHeight="1">
      <c r="A599" s="34"/>
      <c r="B599" s="35"/>
      <c r="C599" s="242" t="s">
        <v>457</v>
      </c>
      <c r="D599" s="242" t="s">
        <v>239</v>
      </c>
      <c r="E599" s="243" t="s">
        <v>467</v>
      </c>
      <c r="F599" s="244" t="s">
        <v>468</v>
      </c>
      <c r="G599" s="245" t="s">
        <v>191</v>
      </c>
      <c r="H599" s="246">
        <v>0.5</v>
      </c>
      <c r="I599" s="247"/>
      <c r="J599" s="248">
        <f>ROUND(I599*H599,2)</f>
        <v>0</v>
      </c>
      <c r="K599" s="244" t="s">
        <v>160</v>
      </c>
      <c r="L599" s="39"/>
      <c r="M599" s="249" t="s">
        <v>1</v>
      </c>
      <c r="N599" s="250" t="s">
        <v>40</v>
      </c>
      <c r="O599" s="71"/>
      <c r="P599" s="201">
        <f>O599*H599</f>
        <v>0</v>
      </c>
      <c r="Q599" s="201">
        <v>0</v>
      </c>
      <c r="R599" s="201">
        <f>Q599*H599</f>
        <v>0</v>
      </c>
      <c r="S599" s="201">
        <v>0</v>
      </c>
      <c r="T599" s="202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203" t="s">
        <v>409</v>
      </c>
      <c r="AT599" s="203" t="s">
        <v>239</v>
      </c>
      <c r="AU599" s="203" t="s">
        <v>85</v>
      </c>
      <c r="AY599" s="17" t="s">
        <v>154</v>
      </c>
      <c r="BE599" s="204">
        <f>IF(N599="základní",J599,0)</f>
        <v>0</v>
      </c>
      <c r="BF599" s="204">
        <f>IF(N599="snížená",J599,0)</f>
        <v>0</v>
      </c>
      <c r="BG599" s="204">
        <f>IF(N599="zákl. přenesená",J599,0)</f>
        <v>0</v>
      </c>
      <c r="BH599" s="204">
        <f>IF(N599="sníž. přenesená",J599,0)</f>
        <v>0</v>
      </c>
      <c r="BI599" s="204">
        <f>IF(N599="nulová",J599,0)</f>
        <v>0</v>
      </c>
      <c r="BJ599" s="17" t="s">
        <v>83</v>
      </c>
      <c r="BK599" s="204">
        <f>ROUND(I599*H599,2)</f>
        <v>0</v>
      </c>
      <c r="BL599" s="17" t="s">
        <v>409</v>
      </c>
      <c r="BM599" s="203" t="s">
        <v>765</v>
      </c>
    </row>
    <row r="600" spans="1:65" s="2" customFormat="1" ht="48.75">
      <c r="A600" s="34"/>
      <c r="B600" s="35"/>
      <c r="C600" s="36"/>
      <c r="D600" s="205" t="s">
        <v>163</v>
      </c>
      <c r="E600" s="36"/>
      <c r="F600" s="206" t="s">
        <v>470</v>
      </c>
      <c r="G600" s="36"/>
      <c r="H600" s="36"/>
      <c r="I600" s="207"/>
      <c r="J600" s="36"/>
      <c r="K600" s="36"/>
      <c r="L600" s="39"/>
      <c r="M600" s="208"/>
      <c r="N600" s="209"/>
      <c r="O600" s="71"/>
      <c r="P600" s="71"/>
      <c r="Q600" s="71"/>
      <c r="R600" s="71"/>
      <c r="S600" s="71"/>
      <c r="T600" s="72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T600" s="17" t="s">
        <v>163</v>
      </c>
      <c r="AU600" s="17" t="s">
        <v>85</v>
      </c>
    </row>
    <row r="601" spans="1:65" s="14" customFormat="1" ht="11.25">
      <c r="B601" s="221"/>
      <c r="C601" s="222"/>
      <c r="D601" s="205" t="s">
        <v>164</v>
      </c>
      <c r="E601" s="223" t="s">
        <v>1</v>
      </c>
      <c r="F601" s="224" t="s">
        <v>471</v>
      </c>
      <c r="G601" s="222"/>
      <c r="H601" s="223" t="s">
        <v>1</v>
      </c>
      <c r="I601" s="225"/>
      <c r="J601" s="222"/>
      <c r="K601" s="222"/>
      <c r="L601" s="226"/>
      <c r="M601" s="227"/>
      <c r="N601" s="228"/>
      <c r="O601" s="228"/>
      <c r="P601" s="228"/>
      <c r="Q601" s="228"/>
      <c r="R601" s="228"/>
      <c r="S601" s="228"/>
      <c r="T601" s="229"/>
      <c r="AT601" s="230" t="s">
        <v>164</v>
      </c>
      <c r="AU601" s="230" t="s">
        <v>85</v>
      </c>
      <c r="AV601" s="14" t="s">
        <v>83</v>
      </c>
      <c r="AW601" s="14" t="s">
        <v>31</v>
      </c>
      <c r="AX601" s="14" t="s">
        <v>75</v>
      </c>
      <c r="AY601" s="230" t="s">
        <v>154</v>
      </c>
    </row>
    <row r="602" spans="1:65" s="13" customFormat="1" ht="11.25">
      <c r="B602" s="210"/>
      <c r="C602" s="211"/>
      <c r="D602" s="205" t="s">
        <v>164</v>
      </c>
      <c r="E602" s="212" t="s">
        <v>1</v>
      </c>
      <c r="F602" s="213" t="s">
        <v>747</v>
      </c>
      <c r="G602" s="211"/>
      <c r="H602" s="214">
        <v>0.5</v>
      </c>
      <c r="I602" s="215"/>
      <c r="J602" s="211"/>
      <c r="K602" s="211"/>
      <c r="L602" s="216"/>
      <c r="M602" s="217"/>
      <c r="N602" s="218"/>
      <c r="O602" s="218"/>
      <c r="P602" s="218"/>
      <c r="Q602" s="218"/>
      <c r="R602" s="218"/>
      <c r="S602" s="218"/>
      <c r="T602" s="219"/>
      <c r="AT602" s="220" t="s">
        <v>164</v>
      </c>
      <c r="AU602" s="220" t="s">
        <v>85</v>
      </c>
      <c r="AV602" s="13" t="s">
        <v>85</v>
      </c>
      <c r="AW602" s="13" t="s">
        <v>31</v>
      </c>
      <c r="AX602" s="13" t="s">
        <v>75</v>
      </c>
      <c r="AY602" s="220" t="s">
        <v>154</v>
      </c>
    </row>
    <row r="603" spans="1:65" s="15" customFormat="1" ht="11.25">
      <c r="B603" s="231"/>
      <c r="C603" s="232"/>
      <c r="D603" s="205" t="s">
        <v>164</v>
      </c>
      <c r="E603" s="233" t="s">
        <v>1</v>
      </c>
      <c r="F603" s="234" t="s">
        <v>171</v>
      </c>
      <c r="G603" s="232"/>
      <c r="H603" s="235">
        <v>0.5</v>
      </c>
      <c r="I603" s="236"/>
      <c r="J603" s="232"/>
      <c r="K603" s="232"/>
      <c r="L603" s="237"/>
      <c r="M603" s="252"/>
      <c r="N603" s="253"/>
      <c r="O603" s="253"/>
      <c r="P603" s="253"/>
      <c r="Q603" s="253"/>
      <c r="R603" s="253"/>
      <c r="S603" s="253"/>
      <c r="T603" s="254"/>
      <c r="AT603" s="241" t="s">
        <v>164</v>
      </c>
      <c r="AU603" s="241" t="s">
        <v>85</v>
      </c>
      <c r="AV603" s="15" t="s">
        <v>162</v>
      </c>
      <c r="AW603" s="15" t="s">
        <v>31</v>
      </c>
      <c r="AX603" s="15" t="s">
        <v>83</v>
      </c>
      <c r="AY603" s="241" t="s">
        <v>154</v>
      </c>
    </row>
    <row r="604" spans="1:65" s="2" customFormat="1" ht="6.95" customHeight="1">
      <c r="A604" s="34"/>
      <c r="B604" s="54"/>
      <c r="C604" s="55"/>
      <c r="D604" s="55"/>
      <c r="E604" s="55"/>
      <c r="F604" s="55"/>
      <c r="G604" s="55"/>
      <c r="H604" s="55"/>
      <c r="I604" s="55"/>
      <c r="J604" s="55"/>
      <c r="K604" s="55"/>
      <c r="L604" s="39"/>
      <c r="M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</row>
  </sheetData>
  <sheetProtection algorithmName="SHA-512" hashValue="NxYWHfldFr7/TnDtpJD+qH7K3n2UZQEOguqNsaqXpg/CuvUUjoA5cqsPK3C/Npf1o9g9iltidvfA6nfQRnjW3g==" saltValue="nEZBRHBuEDkx17o6PyCY0A==" spinCount="100000" sheet="1" objects="1" scenarios="1" formatColumns="0" formatRows="0" autoFilter="0"/>
  <autoFilter ref="C120:K60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62"/>
  <sheetViews>
    <sheetView showGridLines="0" topLeftCell="A272" workbookViewId="0">
      <selection activeCell="I278" sqref="I27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91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766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ROUND((SUM(BE121:BE561)),  2)</f>
        <v>0</v>
      </c>
      <c r="G33" s="34"/>
      <c r="H33" s="34"/>
      <c r="I33" s="130">
        <v>0.21</v>
      </c>
      <c r="J33" s="129">
        <f>ROUND(((SUM(BE121:BE561))*I33),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ROUND((SUM(BF121:BF561)),  2)</f>
        <v>0</v>
      </c>
      <c r="G34" s="34"/>
      <c r="H34" s="34"/>
      <c r="I34" s="130">
        <v>0.15</v>
      </c>
      <c r="J34" s="129">
        <f>ROUND(((SUM(BF121:BF561))*I34),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ROUND((SUM(BG121:BG561)),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ROUND((SUM(BH121:BH561)),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ROUND((SUM(BI121:BI561)),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03 - žst. Hýskov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hidden="1" customHeight="1">
      <c r="B98" s="159"/>
      <c r="C98" s="104"/>
      <c r="D98" s="160" t="s">
        <v>135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hidden="1" customHeight="1">
      <c r="B99" s="159"/>
      <c r="C99" s="104"/>
      <c r="D99" s="160" t="s">
        <v>136</v>
      </c>
      <c r="E99" s="161"/>
      <c r="F99" s="161"/>
      <c r="G99" s="161"/>
      <c r="H99" s="161"/>
      <c r="I99" s="161"/>
      <c r="J99" s="162">
        <f>J289</f>
        <v>0</v>
      </c>
      <c r="K99" s="104"/>
      <c r="L99" s="163"/>
    </row>
    <row r="100" spans="1:31" s="10" customFormat="1" ht="19.899999999999999" hidden="1" customHeight="1">
      <c r="B100" s="159"/>
      <c r="C100" s="104"/>
      <c r="D100" s="160" t="s">
        <v>137</v>
      </c>
      <c r="E100" s="161"/>
      <c r="F100" s="161"/>
      <c r="G100" s="161"/>
      <c r="H100" s="161"/>
      <c r="I100" s="161"/>
      <c r="J100" s="162">
        <f>J375</f>
        <v>0</v>
      </c>
      <c r="K100" s="104"/>
      <c r="L100" s="163"/>
    </row>
    <row r="101" spans="1:31" s="10" customFormat="1" ht="19.899999999999999" hidden="1" customHeight="1">
      <c r="B101" s="159"/>
      <c r="C101" s="104"/>
      <c r="D101" s="160" t="s">
        <v>138</v>
      </c>
      <c r="E101" s="161"/>
      <c r="F101" s="161"/>
      <c r="G101" s="161"/>
      <c r="H101" s="161"/>
      <c r="I101" s="161"/>
      <c r="J101" s="162">
        <f>J510</f>
        <v>0</v>
      </c>
      <c r="K101" s="104"/>
      <c r="L101" s="163"/>
    </row>
    <row r="102" spans="1:31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1" t="str">
        <f>E7</f>
        <v>Oprava trati v úseku Beroun Závodí - Hýskov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E9</f>
        <v>SO 03 - žst. Hýskov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19. 7. 2021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Ing. Aleš Bednář</v>
      </c>
      <c r="G117" s="36"/>
      <c r="H117" s="36"/>
      <c r="I117" s="29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32</v>
      </c>
      <c r="J118" s="32" t="str">
        <f>E24</f>
        <v>Lukáš Kot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140</v>
      </c>
      <c r="D120" s="167" t="s">
        <v>60</v>
      </c>
      <c r="E120" s="167" t="s">
        <v>56</v>
      </c>
      <c r="F120" s="167" t="s">
        <v>57</v>
      </c>
      <c r="G120" s="167" t="s">
        <v>141</v>
      </c>
      <c r="H120" s="167" t="s">
        <v>142</v>
      </c>
      <c r="I120" s="167" t="s">
        <v>143</v>
      </c>
      <c r="J120" s="167" t="s">
        <v>131</v>
      </c>
      <c r="K120" s="168" t="s">
        <v>144</v>
      </c>
      <c r="L120" s="169"/>
      <c r="M120" s="75" t="s">
        <v>1</v>
      </c>
      <c r="N120" s="76" t="s">
        <v>39</v>
      </c>
      <c r="O120" s="76" t="s">
        <v>145</v>
      </c>
      <c r="P120" s="76" t="s">
        <v>146</v>
      </c>
      <c r="Q120" s="76" t="s">
        <v>147</v>
      </c>
      <c r="R120" s="76" t="s">
        <v>148</v>
      </c>
      <c r="S120" s="76" t="s">
        <v>149</v>
      </c>
      <c r="T120" s="77" t="s">
        <v>150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151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133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74</v>
      </c>
      <c r="E122" s="178" t="s">
        <v>152</v>
      </c>
      <c r="F122" s="178" t="s">
        <v>153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P123+P289+P375+P510</f>
        <v>0</v>
      </c>
      <c r="Q122" s="183"/>
      <c r="R122" s="184">
        <f>R123+R289+R375+R510</f>
        <v>0</v>
      </c>
      <c r="S122" s="183"/>
      <c r="T122" s="185">
        <f>T123+T289+T375+T510</f>
        <v>0</v>
      </c>
      <c r="AR122" s="186" t="s">
        <v>83</v>
      </c>
      <c r="AT122" s="187" t="s">
        <v>74</v>
      </c>
      <c r="AU122" s="187" t="s">
        <v>75</v>
      </c>
      <c r="AY122" s="186" t="s">
        <v>154</v>
      </c>
      <c r="BK122" s="188">
        <f>BK123+BK289+BK375+BK510</f>
        <v>0</v>
      </c>
    </row>
    <row r="123" spans="1:65" s="12" customFormat="1" ht="22.9" customHeight="1">
      <c r="B123" s="175"/>
      <c r="C123" s="176"/>
      <c r="D123" s="177" t="s">
        <v>74</v>
      </c>
      <c r="E123" s="189" t="s">
        <v>83</v>
      </c>
      <c r="F123" s="189" t="s">
        <v>155</v>
      </c>
      <c r="G123" s="176"/>
      <c r="H123" s="176"/>
      <c r="I123" s="176"/>
      <c r="J123" s="190">
        <f>BK123</f>
        <v>0</v>
      </c>
      <c r="K123" s="176"/>
      <c r="L123" s="181"/>
      <c r="M123" s="182"/>
      <c r="N123" s="183"/>
      <c r="O123" s="183"/>
      <c r="P123" s="184">
        <f>SUM(P124:P288)</f>
        <v>0</v>
      </c>
      <c r="Q123" s="183"/>
      <c r="R123" s="184">
        <f>SUM(R124:R288)</f>
        <v>0</v>
      </c>
      <c r="S123" s="183"/>
      <c r="T123" s="185">
        <f>SUM(T124:T288)</f>
        <v>0</v>
      </c>
      <c r="AR123" s="186" t="s">
        <v>83</v>
      </c>
      <c r="AT123" s="187" t="s">
        <v>74</v>
      </c>
      <c r="AU123" s="187" t="s">
        <v>83</v>
      </c>
      <c r="AY123" s="186" t="s">
        <v>154</v>
      </c>
      <c r="BK123" s="188">
        <f>SUM(BK124:BK288)</f>
        <v>0</v>
      </c>
    </row>
    <row r="124" spans="1:65" s="2" customFormat="1" ht="37.9" customHeight="1">
      <c r="A124" s="34"/>
      <c r="B124" s="35"/>
      <c r="C124" s="191" t="s">
        <v>83</v>
      </c>
      <c r="D124" s="191" t="s">
        <v>156</v>
      </c>
      <c r="E124" s="192" t="s">
        <v>767</v>
      </c>
      <c r="F124" s="193" t="s">
        <v>768</v>
      </c>
      <c r="G124" s="194" t="s">
        <v>159</v>
      </c>
      <c r="H124" s="195">
        <v>1</v>
      </c>
      <c r="I124" s="314"/>
      <c r="J124" s="197">
        <f>ROUND(I124*H124,2)</f>
        <v>0</v>
      </c>
      <c r="K124" s="193" t="s">
        <v>1</v>
      </c>
      <c r="L124" s="198"/>
      <c r="M124" s="199" t="s">
        <v>1</v>
      </c>
      <c r="N124" s="200" t="s">
        <v>40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161</v>
      </c>
      <c r="AT124" s="203" t="s">
        <v>156</v>
      </c>
      <c r="AU124" s="203" t="s">
        <v>85</v>
      </c>
      <c r="AY124" s="17" t="s">
        <v>154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83</v>
      </c>
      <c r="BK124" s="204">
        <f>ROUND(I124*H124,2)</f>
        <v>0</v>
      </c>
      <c r="BL124" s="17" t="s">
        <v>162</v>
      </c>
      <c r="BM124" s="203" t="s">
        <v>85</v>
      </c>
    </row>
    <row r="125" spans="1:65" s="2" customFormat="1" ht="19.5">
      <c r="A125" s="34"/>
      <c r="B125" s="35"/>
      <c r="C125" s="36"/>
      <c r="D125" s="205" t="s">
        <v>163</v>
      </c>
      <c r="E125" s="36"/>
      <c r="F125" s="206" t="s">
        <v>768</v>
      </c>
      <c r="G125" s="36"/>
      <c r="H125" s="36"/>
      <c r="I125" s="36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85</v>
      </c>
    </row>
    <row r="126" spans="1:65" s="14" customFormat="1" ht="11.25">
      <c r="B126" s="221"/>
      <c r="C126" s="222"/>
      <c r="D126" s="205" t="s">
        <v>164</v>
      </c>
      <c r="E126" s="223" t="s">
        <v>1</v>
      </c>
      <c r="F126" s="224" t="s">
        <v>769</v>
      </c>
      <c r="G126" s="222"/>
      <c r="H126" s="223" t="s">
        <v>1</v>
      </c>
      <c r="I126" s="222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164</v>
      </c>
      <c r="AU126" s="230" t="s">
        <v>85</v>
      </c>
      <c r="AV126" s="14" t="s">
        <v>83</v>
      </c>
      <c r="AW126" s="14" t="s">
        <v>31</v>
      </c>
      <c r="AX126" s="14" t="s">
        <v>75</v>
      </c>
      <c r="AY126" s="230" t="s">
        <v>154</v>
      </c>
    </row>
    <row r="127" spans="1:65" s="13" customFormat="1" ht="11.25">
      <c r="B127" s="210"/>
      <c r="C127" s="211"/>
      <c r="D127" s="205" t="s">
        <v>164</v>
      </c>
      <c r="E127" s="212" t="s">
        <v>1</v>
      </c>
      <c r="F127" s="213" t="s">
        <v>83</v>
      </c>
      <c r="G127" s="211"/>
      <c r="H127" s="214">
        <v>1</v>
      </c>
      <c r="I127" s="211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85</v>
      </c>
      <c r="AV127" s="13" t="s">
        <v>85</v>
      </c>
      <c r="AW127" s="13" t="s">
        <v>31</v>
      </c>
      <c r="AX127" s="13" t="s">
        <v>75</v>
      </c>
      <c r="AY127" s="220" t="s">
        <v>154</v>
      </c>
    </row>
    <row r="128" spans="1:65" s="15" customFormat="1" ht="11.25">
      <c r="B128" s="231"/>
      <c r="C128" s="232"/>
      <c r="D128" s="205" t="s">
        <v>164</v>
      </c>
      <c r="E128" s="233" t="s">
        <v>1</v>
      </c>
      <c r="F128" s="234" t="s">
        <v>171</v>
      </c>
      <c r="G128" s="232"/>
      <c r="H128" s="235">
        <v>1</v>
      </c>
      <c r="I128" s="232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164</v>
      </c>
      <c r="AU128" s="241" t="s">
        <v>85</v>
      </c>
      <c r="AV128" s="15" t="s">
        <v>162</v>
      </c>
      <c r="AW128" s="15" t="s">
        <v>31</v>
      </c>
      <c r="AX128" s="15" t="s">
        <v>83</v>
      </c>
      <c r="AY128" s="241" t="s">
        <v>154</v>
      </c>
    </row>
    <row r="129" spans="1:65" s="14" customFormat="1" ht="11.25">
      <c r="B129" s="221"/>
      <c r="C129" s="222"/>
      <c r="D129" s="205" t="s">
        <v>164</v>
      </c>
      <c r="E129" s="223" t="s">
        <v>1</v>
      </c>
      <c r="F129" s="224" t="s">
        <v>485</v>
      </c>
      <c r="G129" s="222"/>
      <c r="H129" s="223" t="s">
        <v>1</v>
      </c>
      <c r="I129" s="222"/>
      <c r="J129" s="222"/>
      <c r="K129" s="222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164</v>
      </c>
      <c r="AU129" s="230" t="s">
        <v>85</v>
      </c>
      <c r="AV129" s="14" t="s">
        <v>83</v>
      </c>
      <c r="AW129" s="14" t="s">
        <v>31</v>
      </c>
      <c r="AX129" s="14" t="s">
        <v>75</v>
      </c>
      <c r="AY129" s="230" t="s">
        <v>154</v>
      </c>
    </row>
    <row r="130" spans="1:65" s="2" customFormat="1" ht="24.2" customHeight="1">
      <c r="A130" s="34"/>
      <c r="B130" s="35"/>
      <c r="C130" s="191" t="s">
        <v>85</v>
      </c>
      <c r="D130" s="191" t="s">
        <v>156</v>
      </c>
      <c r="E130" s="192" t="s">
        <v>770</v>
      </c>
      <c r="F130" s="193" t="s">
        <v>771</v>
      </c>
      <c r="G130" s="194" t="s">
        <v>159</v>
      </c>
      <c r="H130" s="195">
        <v>1</v>
      </c>
      <c r="I130" s="314"/>
      <c r="J130" s="197">
        <f>ROUND(I130*H130,2)</f>
        <v>0</v>
      </c>
      <c r="K130" s="193" t="s">
        <v>160</v>
      </c>
      <c r="L130" s="198"/>
      <c r="M130" s="199" t="s">
        <v>1</v>
      </c>
      <c r="N130" s="200" t="s">
        <v>40</v>
      </c>
      <c r="O130" s="71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161</v>
      </c>
      <c r="AT130" s="203" t="s">
        <v>156</v>
      </c>
      <c r="AU130" s="203" t="s">
        <v>85</v>
      </c>
      <c r="AY130" s="17" t="s">
        <v>154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83</v>
      </c>
      <c r="BK130" s="204">
        <f>ROUND(I130*H130,2)</f>
        <v>0</v>
      </c>
      <c r="BL130" s="17" t="s">
        <v>162</v>
      </c>
      <c r="BM130" s="203" t="s">
        <v>162</v>
      </c>
    </row>
    <row r="131" spans="1:65" s="2" customFormat="1" ht="19.5">
      <c r="A131" s="34"/>
      <c r="B131" s="35"/>
      <c r="C131" s="36"/>
      <c r="D131" s="205" t="s">
        <v>163</v>
      </c>
      <c r="E131" s="36"/>
      <c r="F131" s="206" t="s">
        <v>771</v>
      </c>
      <c r="G131" s="36"/>
      <c r="H131" s="36"/>
      <c r="I131" s="36"/>
      <c r="J131" s="36"/>
      <c r="K131" s="36"/>
      <c r="L131" s="39"/>
      <c r="M131" s="208"/>
      <c r="N131" s="20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163</v>
      </c>
      <c r="AU131" s="17" t="s">
        <v>85</v>
      </c>
    </row>
    <row r="132" spans="1:65" s="14" customFormat="1" ht="11.25">
      <c r="B132" s="221"/>
      <c r="C132" s="222"/>
      <c r="D132" s="205" t="s">
        <v>164</v>
      </c>
      <c r="E132" s="223" t="s">
        <v>1</v>
      </c>
      <c r="F132" s="224" t="s">
        <v>772</v>
      </c>
      <c r="G132" s="222"/>
      <c r="H132" s="223" t="s">
        <v>1</v>
      </c>
      <c r="I132" s="222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164</v>
      </c>
      <c r="AU132" s="230" t="s">
        <v>85</v>
      </c>
      <c r="AV132" s="14" t="s">
        <v>83</v>
      </c>
      <c r="AW132" s="14" t="s">
        <v>31</v>
      </c>
      <c r="AX132" s="14" t="s">
        <v>75</v>
      </c>
      <c r="AY132" s="230" t="s">
        <v>154</v>
      </c>
    </row>
    <row r="133" spans="1:65" s="13" customFormat="1" ht="11.25">
      <c r="B133" s="210"/>
      <c r="C133" s="211"/>
      <c r="D133" s="205" t="s">
        <v>164</v>
      </c>
      <c r="E133" s="212" t="s">
        <v>1</v>
      </c>
      <c r="F133" s="213" t="s">
        <v>83</v>
      </c>
      <c r="G133" s="211"/>
      <c r="H133" s="214">
        <v>1</v>
      </c>
      <c r="I133" s="211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164</v>
      </c>
      <c r="AU133" s="220" t="s">
        <v>85</v>
      </c>
      <c r="AV133" s="13" t="s">
        <v>85</v>
      </c>
      <c r="AW133" s="13" t="s">
        <v>31</v>
      </c>
      <c r="AX133" s="13" t="s">
        <v>75</v>
      </c>
      <c r="AY133" s="220" t="s">
        <v>154</v>
      </c>
    </row>
    <row r="134" spans="1:65" s="15" customFormat="1" ht="11.25">
      <c r="B134" s="231"/>
      <c r="C134" s="232"/>
      <c r="D134" s="205" t="s">
        <v>164</v>
      </c>
      <c r="E134" s="233" t="s">
        <v>1</v>
      </c>
      <c r="F134" s="234" t="s">
        <v>171</v>
      </c>
      <c r="G134" s="232"/>
      <c r="H134" s="235">
        <v>1</v>
      </c>
      <c r="I134" s="232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164</v>
      </c>
      <c r="AU134" s="241" t="s">
        <v>85</v>
      </c>
      <c r="AV134" s="15" t="s">
        <v>162</v>
      </c>
      <c r="AW134" s="15" t="s">
        <v>31</v>
      </c>
      <c r="AX134" s="15" t="s">
        <v>83</v>
      </c>
      <c r="AY134" s="241" t="s">
        <v>154</v>
      </c>
    </row>
    <row r="135" spans="1:65" s="14" customFormat="1" ht="11.25">
      <c r="B135" s="221"/>
      <c r="C135" s="222"/>
      <c r="D135" s="205" t="s">
        <v>164</v>
      </c>
      <c r="E135" s="223" t="s">
        <v>1</v>
      </c>
      <c r="F135" s="224" t="s">
        <v>485</v>
      </c>
      <c r="G135" s="222"/>
      <c r="H135" s="223" t="s">
        <v>1</v>
      </c>
      <c r="I135" s="222"/>
      <c r="J135" s="222"/>
      <c r="K135" s="222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164</v>
      </c>
      <c r="AU135" s="230" t="s">
        <v>85</v>
      </c>
      <c r="AV135" s="14" t="s">
        <v>83</v>
      </c>
      <c r="AW135" s="14" t="s">
        <v>31</v>
      </c>
      <c r="AX135" s="14" t="s">
        <v>75</v>
      </c>
      <c r="AY135" s="230" t="s">
        <v>154</v>
      </c>
    </row>
    <row r="136" spans="1:65" s="2" customFormat="1" ht="24.2" customHeight="1">
      <c r="A136" s="34"/>
      <c r="B136" s="35"/>
      <c r="C136" s="191" t="s">
        <v>178</v>
      </c>
      <c r="D136" s="191" t="s">
        <v>156</v>
      </c>
      <c r="E136" s="192" t="s">
        <v>479</v>
      </c>
      <c r="F136" s="193" t="s">
        <v>480</v>
      </c>
      <c r="G136" s="194" t="s">
        <v>159</v>
      </c>
      <c r="H136" s="195">
        <v>8</v>
      </c>
      <c r="I136" s="314"/>
      <c r="J136" s="197">
        <f>ROUND(I136*H136,2)</f>
        <v>0</v>
      </c>
      <c r="K136" s="193" t="s">
        <v>160</v>
      </c>
      <c r="L136" s="198"/>
      <c r="M136" s="199" t="s">
        <v>1</v>
      </c>
      <c r="N136" s="200" t="s">
        <v>40</v>
      </c>
      <c r="O136" s="7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161</v>
      </c>
      <c r="AT136" s="203" t="s">
        <v>156</v>
      </c>
      <c r="AU136" s="203" t="s">
        <v>85</v>
      </c>
      <c r="AY136" s="17" t="s">
        <v>154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83</v>
      </c>
      <c r="BK136" s="204">
        <f>ROUND(I136*H136,2)</f>
        <v>0</v>
      </c>
      <c r="BL136" s="17" t="s">
        <v>162</v>
      </c>
      <c r="BM136" s="203" t="s">
        <v>181</v>
      </c>
    </row>
    <row r="137" spans="1:65" s="2" customFormat="1" ht="11.25">
      <c r="A137" s="34"/>
      <c r="B137" s="35"/>
      <c r="C137" s="36"/>
      <c r="D137" s="205" t="s">
        <v>163</v>
      </c>
      <c r="E137" s="36"/>
      <c r="F137" s="206" t="s">
        <v>480</v>
      </c>
      <c r="G137" s="36"/>
      <c r="H137" s="36"/>
      <c r="I137" s="36"/>
      <c r="J137" s="36"/>
      <c r="K137" s="36"/>
      <c r="L137" s="39"/>
      <c r="M137" s="208"/>
      <c r="N137" s="20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85</v>
      </c>
    </row>
    <row r="138" spans="1:65" s="14" customFormat="1" ht="11.25">
      <c r="B138" s="221"/>
      <c r="C138" s="222"/>
      <c r="D138" s="205" t="s">
        <v>164</v>
      </c>
      <c r="E138" s="223" t="s">
        <v>1</v>
      </c>
      <c r="F138" s="224" t="s">
        <v>773</v>
      </c>
      <c r="G138" s="222"/>
      <c r="H138" s="223" t="s">
        <v>1</v>
      </c>
      <c r="I138" s="222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164</v>
      </c>
      <c r="AU138" s="230" t="s">
        <v>85</v>
      </c>
      <c r="AV138" s="14" t="s">
        <v>83</v>
      </c>
      <c r="AW138" s="14" t="s">
        <v>31</v>
      </c>
      <c r="AX138" s="14" t="s">
        <v>75</v>
      </c>
      <c r="AY138" s="230" t="s">
        <v>154</v>
      </c>
    </row>
    <row r="139" spans="1:65" s="13" customFormat="1" ht="11.25">
      <c r="B139" s="210"/>
      <c r="C139" s="211"/>
      <c r="D139" s="205" t="s">
        <v>164</v>
      </c>
      <c r="E139" s="212" t="s">
        <v>1</v>
      </c>
      <c r="F139" s="213" t="s">
        <v>162</v>
      </c>
      <c r="G139" s="211"/>
      <c r="H139" s="214">
        <v>4</v>
      </c>
      <c r="I139" s="211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164</v>
      </c>
      <c r="AU139" s="220" t="s">
        <v>85</v>
      </c>
      <c r="AV139" s="13" t="s">
        <v>85</v>
      </c>
      <c r="AW139" s="13" t="s">
        <v>31</v>
      </c>
      <c r="AX139" s="13" t="s">
        <v>75</v>
      </c>
      <c r="AY139" s="220" t="s">
        <v>154</v>
      </c>
    </row>
    <row r="140" spans="1:65" s="14" customFormat="1" ht="11.25">
      <c r="B140" s="221"/>
      <c r="C140" s="222"/>
      <c r="D140" s="205" t="s">
        <v>164</v>
      </c>
      <c r="E140" s="223" t="s">
        <v>1</v>
      </c>
      <c r="F140" s="224" t="s">
        <v>774</v>
      </c>
      <c r="G140" s="222"/>
      <c r="H140" s="223" t="s">
        <v>1</v>
      </c>
      <c r="I140" s="222"/>
      <c r="J140" s="222"/>
      <c r="K140" s="222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164</v>
      </c>
      <c r="AU140" s="230" t="s">
        <v>85</v>
      </c>
      <c r="AV140" s="14" t="s">
        <v>83</v>
      </c>
      <c r="AW140" s="14" t="s">
        <v>31</v>
      </c>
      <c r="AX140" s="14" t="s">
        <v>75</v>
      </c>
      <c r="AY140" s="230" t="s">
        <v>154</v>
      </c>
    </row>
    <row r="141" spans="1:65" s="13" customFormat="1" ht="11.25">
      <c r="B141" s="210"/>
      <c r="C141" s="211"/>
      <c r="D141" s="205" t="s">
        <v>164</v>
      </c>
      <c r="E141" s="212" t="s">
        <v>1</v>
      </c>
      <c r="F141" s="213" t="s">
        <v>162</v>
      </c>
      <c r="G141" s="211"/>
      <c r="H141" s="214">
        <v>4</v>
      </c>
      <c r="I141" s="211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164</v>
      </c>
      <c r="AU141" s="220" t="s">
        <v>85</v>
      </c>
      <c r="AV141" s="13" t="s">
        <v>85</v>
      </c>
      <c r="AW141" s="13" t="s">
        <v>31</v>
      </c>
      <c r="AX141" s="13" t="s">
        <v>75</v>
      </c>
      <c r="AY141" s="220" t="s">
        <v>154</v>
      </c>
    </row>
    <row r="142" spans="1:65" s="15" customFormat="1" ht="11.25">
      <c r="B142" s="231"/>
      <c r="C142" s="232"/>
      <c r="D142" s="205" t="s">
        <v>164</v>
      </c>
      <c r="E142" s="233" t="s">
        <v>1</v>
      </c>
      <c r="F142" s="234" t="s">
        <v>171</v>
      </c>
      <c r="G142" s="232"/>
      <c r="H142" s="235">
        <v>8</v>
      </c>
      <c r="I142" s="232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164</v>
      </c>
      <c r="AU142" s="241" t="s">
        <v>85</v>
      </c>
      <c r="AV142" s="15" t="s">
        <v>162</v>
      </c>
      <c r="AW142" s="15" t="s">
        <v>31</v>
      </c>
      <c r="AX142" s="15" t="s">
        <v>83</v>
      </c>
      <c r="AY142" s="241" t="s">
        <v>154</v>
      </c>
    </row>
    <row r="143" spans="1:65" s="14" customFormat="1" ht="11.25">
      <c r="B143" s="221"/>
      <c r="C143" s="222"/>
      <c r="D143" s="205" t="s">
        <v>164</v>
      </c>
      <c r="E143" s="223" t="s">
        <v>1</v>
      </c>
      <c r="F143" s="224" t="s">
        <v>485</v>
      </c>
      <c r="G143" s="222"/>
      <c r="H143" s="223" t="s">
        <v>1</v>
      </c>
      <c r="I143" s="222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164</v>
      </c>
      <c r="AU143" s="230" t="s">
        <v>85</v>
      </c>
      <c r="AV143" s="14" t="s">
        <v>83</v>
      </c>
      <c r="AW143" s="14" t="s">
        <v>31</v>
      </c>
      <c r="AX143" s="14" t="s">
        <v>75</v>
      </c>
      <c r="AY143" s="230" t="s">
        <v>154</v>
      </c>
    </row>
    <row r="144" spans="1:65" s="2" customFormat="1" ht="24.2" customHeight="1">
      <c r="A144" s="34"/>
      <c r="B144" s="35"/>
      <c r="C144" s="191" t="s">
        <v>162</v>
      </c>
      <c r="D144" s="191" t="s">
        <v>156</v>
      </c>
      <c r="E144" s="192" t="s">
        <v>486</v>
      </c>
      <c r="F144" s="193" t="s">
        <v>487</v>
      </c>
      <c r="G144" s="194" t="s">
        <v>159</v>
      </c>
      <c r="H144" s="195">
        <v>9</v>
      </c>
      <c r="I144" s="314"/>
      <c r="J144" s="197">
        <f>ROUND(I144*H144,2)</f>
        <v>0</v>
      </c>
      <c r="K144" s="193" t="s">
        <v>160</v>
      </c>
      <c r="L144" s="198"/>
      <c r="M144" s="199" t="s">
        <v>1</v>
      </c>
      <c r="N144" s="200" t="s">
        <v>40</v>
      </c>
      <c r="O144" s="7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161</v>
      </c>
      <c r="AT144" s="203" t="s">
        <v>156</v>
      </c>
      <c r="AU144" s="203" t="s">
        <v>85</v>
      </c>
      <c r="AY144" s="17" t="s">
        <v>154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83</v>
      </c>
      <c r="BK144" s="204">
        <f>ROUND(I144*H144,2)</f>
        <v>0</v>
      </c>
      <c r="BL144" s="17" t="s">
        <v>162</v>
      </c>
      <c r="BM144" s="203" t="s">
        <v>161</v>
      </c>
    </row>
    <row r="145" spans="1:65" s="2" customFormat="1" ht="11.25">
      <c r="A145" s="34"/>
      <c r="B145" s="35"/>
      <c r="C145" s="36"/>
      <c r="D145" s="205" t="s">
        <v>163</v>
      </c>
      <c r="E145" s="36"/>
      <c r="F145" s="206" t="s">
        <v>487</v>
      </c>
      <c r="G145" s="36"/>
      <c r="H145" s="36"/>
      <c r="I145" s="36"/>
      <c r="J145" s="36"/>
      <c r="K145" s="36"/>
      <c r="L145" s="39"/>
      <c r="M145" s="208"/>
      <c r="N145" s="20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163</v>
      </c>
      <c r="AU145" s="17" t="s">
        <v>85</v>
      </c>
    </row>
    <row r="146" spans="1:65" s="14" customFormat="1" ht="11.25">
      <c r="B146" s="221"/>
      <c r="C146" s="222"/>
      <c r="D146" s="205" t="s">
        <v>164</v>
      </c>
      <c r="E146" s="223" t="s">
        <v>1</v>
      </c>
      <c r="F146" s="224" t="s">
        <v>775</v>
      </c>
      <c r="G146" s="222"/>
      <c r="H146" s="223" t="s">
        <v>1</v>
      </c>
      <c r="I146" s="222"/>
      <c r="J146" s="222"/>
      <c r="K146" s="222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164</v>
      </c>
      <c r="AU146" s="230" t="s">
        <v>85</v>
      </c>
      <c r="AV146" s="14" t="s">
        <v>83</v>
      </c>
      <c r="AW146" s="14" t="s">
        <v>31</v>
      </c>
      <c r="AX146" s="14" t="s">
        <v>75</v>
      </c>
      <c r="AY146" s="230" t="s">
        <v>154</v>
      </c>
    </row>
    <row r="147" spans="1:65" s="13" customFormat="1" ht="11.25">
      <c r="B147" s="210"/>
      <c r="C147" s="211"/>
      <c r="D147" s="205" t="s">
        <v>164</v>
      </c>
      <c r="E147" s="212" t="s">
        <v>1</v>
      </c>
      <c r="F147" s="213" t="s">
        <v>177</v>
      </c>
      <c r="G147" s="211"/>
      <c r="H147" s="214">
        <v>9</v>
      </c>
      <c r="I147" s="211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164</v>
      </c>
      <c r="AU147" s="220" t="s">
        <v>85</v>
      </c>
      <c r="AV147" s="13" t="s">
        <v>85</v>
      </c>
      <c r="AW147" s="13" t="s">
        <v>31</v>
      </c>
      <c r="AX147" s="13" t="s">
        <v>75</v>
      </c>
      <c r="AY147" s="220" t="s">
        <v>154</v>
      </c>
    </row>
    <row r="148" spans="1:65" s="15" customFormat="1" ht="11.25">
      <c r="B148" s="231"/>
      <c r="C148" s="232"/>
      <c r="D148" s="205" t="s">
        <v>164</v>
      </c>
      <c r="E148" s="233" t="s">
        <v>1</v>
      </c>
      <c r="F148" s="234" t="s">
        <v>171</v>
      </c>
      <c r="G148" s="232"/>
      <c r="H148" s="235">
        <v>9</v>
      </c>
      <c r="I148" s="232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164</v>
      </c>
      <c r="AU148" s="241" t="s">
        <v>85</v>
      </c>
      <c r="AV148" s="15" t="s">
        <v>162</v>
      </c>
      <c r="AW148" s="15" t="s">
        <v>31</v>
      </c>
      <c r="AX148" s="15" t="s">
        <v>83</v>
      </c>
      <c r="AY148" s="241" t="s">
        <v>154</v>
      </c>
    </row>
    <row r="149" spans="1:65" s="14" customFormat="1" ht="11.25">
      <c r="B149" s="221"/>
      <c r="C149" s="222"/>
      <c r="D149" s="205" t="s">
        <v>164</v>
      </c>
      <c r="E149" s="223" t="s">
        <v>1</v>
      </c>
      <c r="F149" s="224" t="s">
        <v>485</v>
      </c>
      <c r="G149" s="222"/>
      <c r="H149" s="223" t="s">
        <v>1</v>
      </c>
      <c r="I149" s="222"/>
      <c r="J149" s="222"/>
      <c r="K149" s="222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164</v>
      </c>
      <c r="AU149" s="230" t="s">
        <v>85</v>
      </c>
      <c r="AV149" s="14" t="s">
        <v>83</v>
      </c>
      <c r="AW149" s="14" t="s">
        <v>31</v>
      </c>
      <c r="AX149" s="14" t="s">
        <v>75</v>
      </c>
      <c r="AY149" s="230" t="s">
        <v>154</v>
      </c>
    </row>
    <row r="150" spans="1:65" s="2" customFormat="1" ht="24.2" customHeight="1">
      <c r="A150" s="34"/>
      <c r="B150" s="35"/>
      <c r="C150" s="191" t="s">
        <v>188</v>
      </c>
      <c r="D150" s="191" t="s">
        <v>156</v>
      </c>
      <c r="E150" s="192" t="s">
        <v>489</v>
      </c>
      <c r="F150" s="193" t="s">
        <v>490</v>
      </c>
      <c r="G150" s="194" t="s">
        <v>159</v>
      </c>
      <c r="H150" s="195">
        <v>6</v>
      </c>
      <c r="I150" s="314"/>
      <c r="J150" s="197">
        <f>ROUND(I150*H150,2)</f>
        <v>0</v>
      </c>
      <c r="K150" s="193" t="s">
        <v>160</v>
      </c>
      <c r="L150" s="198"/>
      <c r="M150" s="199" t="s">
        <v>1</v>
      </c>
      <c r="N150" s="200" t="s">
        <v>40</v>
      </c>
      <c r="O150" s="7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161</v>
      </c>
      <c r="AT150" s="203" t="s">
        <v>156</v>
      </c>
      <c r="AU150" s="203" t="s">
        <v>85</v>
      </c>
      <c r="AY150" s="17" t="s">
        <v>154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83</v>
      </c>
      <c r="BK150" s="204">
        <f>ROUND(I150*H150,2)</f>
        <v>0</v>
      </c>
      <c r="BL150" s="17" t="s">
        <v>162</v>
      </c>
      <c r="BM150" s="203" t="s">
        <v>192</v>
      </c>
    </row>
    <row r="151" spans="1:65" s="2" customFormat="1" ht="11.25">
      <c r="A151" s="34"/>
      <c r="B151" s="35"/>
      <c r="C151" s="36"/>
      <c r="D151" s="205" t="s">
        <v>163</v>
      </c>
      <c r="E151" s="36"/>
      <c r="F151" s="206" t="s">
        <v>490</v>
      </c>
      <c r="G151" s="36"/>
      <c r="H151" s="36"/>
      <c r="I151" s="36"/>
      <c r="J151" s="36"/>
      <c r="K151" s="36"/>
      <c r="L151" s="39"/>
      <c r="M151" s="208"/>
      <c r="N151" s="209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85</v>
      </c>
    </row>
    <row r="152" spans="1:65" s="14" customFormat="1" ht="11.25">
      <c r="B152" s="221"/>
      <c r="C152" s="222"/>
      <c r="D152" s="205" t="s">
        <v>164</v>
      </c>
      <c r="E152" s="223" t="s">
        <v>1</v>
      </c>
      <c r="F152" s="224" t="s">
        <v>776</v>
      </c>
      <c r="G152" s="222"/>
      <c r="H152" s="223" t="s">
        <v>1</v>
      </c>
      <c r="I152" s="222"/>
      <c r="J152" s="222"/>
      <c r="K152" s="222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164</v>
      </c>
      <c r="AU152" s="230" t="s">
        <v>85</v>
      </c>
      <c r="AV152" s="14" t="s">
        <v>83</v>
      </c>
      <c r="AW152" s="14" t="s">
        <v>31</v>
      </c>
      <c r="AX152" s="14" t="s">
        <v>75</v>
      </c>
      <c r="AY152" s="230" t="s">
        <v>154</v>
      </c>
    </row>
    <row r="153" spans="1:65" s="13" customFormat="1" ht="11.25">
      <c r="B153" s="210"/>
      <c r="C153" s="211"/>
      <c r="D153" s="205" t="s">
        <v>164</v>
      </c>
      <c r="E153" s="212" t="s">
        <v>1</v>
      </c>
      <c r="F153" s="213" t="s">
        <v>181</v>
      </c>
      <c r="G153" s="211"/>
      <c r="H153" s="214">
        <v>6</v>
      </c>
      <c r="I153" s="211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164</v>
      </c>
      <c r="AU153" s="220" t="s">
        <v>85</v>
      </c>
      <c r="AV153" s="13" t="s">
        <v>85</v>
      </c>
      <c r="AW153" s="13" t="s">
        <v>31</v>
      </c>
      <c r="AX153" s="13" t="s">
        <v>75</v>
      </c>
      <c r="AY153" s="220" t="s">
        <v>154</v>
      </c>
    </row>
    <row r="154" spans="1:65" s="15" customFormat="1" ht="11.25">
      <c r="B154" s="231"/>
      <c r="C154" s="232"/>
      <c r="D154" s="205" t="s">
        <v>164</v>
      </c>
      <c r="E154" s="233" t="s">
        <v>1</v>
      </c>
      <c r="F154" s="234" t="s">
        <v>171</v>
      </c>
      <c r="G154" s="232"/>
      <c r="H154" s="235">
        <v>6</v>
      </c>
      <c r="I154" s="232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164</v>
      </c>
      <c r="AU154" s="241" t="s">
        <v>85</v>
      </c>
      <c r="AV154" s="15" t="s">
        <v>162</v>
      </c>
      <c r="AW154" s="15" t="s">
        <v>31</v>
      </c>
      <c r="AX154" s="15" t="s">
        <v>83</v>
      </c>
      <c r="AY154" s="241" t="s">
        <v>154</v>
      </c>
    </row>
    <row r="155" spans="1:65" s="14" customFormat="1" ht="11.25">
      <c r="B155" s="221"/>
      <c r="C155" s="222"/>
      <c r="D155" s="205" t="s">
        <v>164</v>
      </c>
      <c r="E155" s="223" t="s">
        <v>1</v>
      </c>
      <c r="F155" s="224" t="s">
        <v>485</v>
      </c>
      <c r="G155" s="222"/>
      <c r="H155" s="223" t="s">
        <v>1</v>
      </c>
      <c r="I155" s="222"/>
      <c r="J155" s="222"/>
      <c r="K155" s="222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164</v>
      </c>
      <c r="AU155" s="230" t="s">
        <v>85</v>
      </c>
      <c r="AV155" s="14" t="s">
        <v>83</v>
      </c>
      <c r="AW155" s="14" t="s">
        <v>31</v>
      </c>
      <c r="AX155" s="14" t="s">
        <v>75</v>
      </c>
      <c r="AY155" s="230" t="s">
        <v>154</v>
      </c>
    </row>
    <row r="156" spans="1:65" s="2" customFormat="1" ht="24.2" customHeight="1">
      <c r="A156" s="34"/>
      <c r="B156" s="35"/>
      <c r="C156" s="191" t="s">
        <v>181</v>
      </c>
      <c r="D156" s="191" t="s">
        <v>156</v>
      </c>
      <c r="E156" s="192" t="s">
        <v>492</v>
      </c>
      <c r="F156" s="193" t="s">
        <v>493</v>
      </c>
      <c r="G156" s="194" t="s">
        <v>159</v>
      </c>
      <c r="H156" s="195">
        <v>5</v>
      </c>
      <c r="I156" s="314"/>
      <c r="J156" s="197">
        <f>ROUND(I156*H156,2)</f>
        <v>0</v>
      </c>
      <c r="K156" s="193" t="s">
        <v>160</v>
      </c>
      <c r="L156" s="198"/>
      <c r="M156" s="199" t="s">
        <v>1</v>
      </c>
      <c r="N156" s="200" t="s">
        <v>40</v>
      </c>
      <c r="O156" s="7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161</v>
      </c>
      <c r="AT156" s="203" t="s">
        <v>156</v>
      </c>
      <c r="AU156" s="203" t="s">
        <v>85</v>
      </c>
      <c r="AY156" s="17" t="s">
        <v>154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83</v>
      </c>
      <c r="BK156" s="204">
        <f>ROUND(I156*H156,2)</f>
        <v>0</v>
      </c>
      <c r="BL156" s="17" t="s">
        <v>162</v>
      </c>
      <c r="BM156" s="203" t="s">
        <v>175</v>
      </c>
    </row>
    <row r="157" spans="1:65" s="2" customFormat="1" ht="11.25">
      <c r="A157" s="34"/>
      <c r="B157" s="35"/>
      <c r="C157" s="36"/>
      <c r="D157" s="205" t="s">
        <v>163</v>
      </c>
      <c r="E157" s="36"/>
      <c r="F157" s="206" t="s">
        <v>493</v>
      </c>
      <c r="G157" s="36"/>
      <c r="H157" s="36"/>
      <c r="I157" s="36"/>
      <c r="J157" s="36"/>
      <c r="K157" s="36"/>
      <c r="L157" s="39"/>
      <c r="M157" s="208"/>
      <c r="N157" s="20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163</v>
      </c>
      <c r="AU157" s="17" t="s">
        <v>85</v>
      </c>
    </row>
    <row r="158" spans="1:65" s="14" customFormat="1" ht="11.25">
      <c r="B158" s="221"/>
      <c r="C158" s="222"/>
      <c r="D158" s="205" t="s">
        <v>164</v>
      </c>
      <c r="E158" s="223" t="s">
        <v>1</v>
      </c>
      <c r="F158" s="224" t="s">
        <v>777</v>
      </c>
      <c r="G158" s="222"/>
      <c r="H158" s="223" t="s">
        <v>1</v>
      </c>
      <c r="I158" s="222"/>
      <c r="J158" s="222"/>
      <c r="K158" s="222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164</v>
      </c>
      <c r="AU158" s="230" t="s">
        <v>85</v>
      </c>
      <c r="AV158" s="14" t="s">
        <v>83</v>
      </c>
      <c r="AW158" s="14" t="s">
        <v>31</v>
      </c>
      <c r="AX158" s="14" t="s">
        <v>75</v>
      </c>
      <c r="AY158" s="230" t="s">
        <v>154</v>
      </c>
    </row>
    <row r="159" spans="1:65" s="13" customFormat="1" ht="11.25">
      <c r="B159" s="210"/>
      <c r="C159" s="211"/>
      <c r="D159" s="205" t="s">
        <v>164</v>
      </c>
      <c r="E159" s="212" t="s">
        <v>1</v>
      </c>
      <c r="F159" s="213" t="s">
        <v>188</v>
      </c>
      <c r="G159" s="211"/>
      <c r="H159" s="214">
        <v>5</v>
      </c>
      <c r="I159" s="211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164</v>
      </c>
      <c r="AU159" s="220" t="s">
        <v>85</v>
      </c>
      <c r="AV159" s="13" t="s">
        <v>85</v>
      </c>
      <c r="AW159" s="13" t="s">
        <v>31</v>
      </c>
      <c r="AX159" s="13" t="s">
        <v>75</v>
      </c>
      <c r="AY159" s="220" t="s">
        <v>154</v>
      </c>
    </row>
    <row r="160" spans="1:65" s="15" customFormat="1" ht="11.25">
      <c r="B160" s="231"/>
      <c r="C160" s="232"/>
      <c r="D160" s="205" t="s">
        <v>164</v>
      </c>
      <c r="E160" s="233" t="s">
        <v>1</v>
      </c>
      <c r="F160" s="234" t="s">
        <v>171</v>
      </c>
      <c r="G160" s="232"/>
      <c r="H160" s="235">
        <v>5</v>
      </c>
      <c r="I160" s="232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164</v>
      </c>
      <c r="AU160" s="241" t="s">
        <v>85</v>
      </c>
      <c r="AV160" s="15" t="s">
        <v>162</v>
      </c>
      <c r="AW160" s="15" t="s">
        <v>31</v>
      </c>
      <c r="AX160" s="15" t="s">
        <v>83</v>
      </c>
      <c r="AY160" s="241" t="s">
        <v>154</v>
      </c>
    </row>
    <row r="161" spans="1:65" s="14" customFormat="1" ht="11.25">
      <c r="B161" s="221"/>
      <c r="C161" s="222"/>
      <c r="D161" s="205" t="s">
        <v>164</v>
      </c>
      <c r="E161" s="223" t="s">
        <v>1</v>
      </c>
      <c r="F161" s="224" t="s">
        <v>485</v>
      </c>
      <c r="G161" s="222"/>
      <c r="H161" s="223" t="s">
        <v>1</v>
      </c>
      <c r="I161" s="222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164</v>
      </c>
      <c r="AU161" s="230" t="s">
        <v>85</v>
      </c>
      <c r="AV161" s="14" t="s">
        <v>83</v>
      </c>
      <c r="AW161" s="14" t="s">
        <v>31</v>
      </c>
      <c r="AX161" s="14" t="s">
        <v>75</v>
      </c>
      <c r="AY161" s="230" t="s">
        <v>154</v>
      </c>
    </row>
    <row r="162" spans="1:65" s="2" customFormat="1" ht="24.2" customHeight="1">
      <c r="A162" s="34"/>
      <c r="B162" s="35"/>
      <c r="C162" s="191" t="s">
        <v>206</v>
      </c>
      <c r="D162" s="191" t="s">
        <v>156</v>
      </c>
      <c r="E162" s="192" t="s">
        <v>495</v>
      </c>
      <c r="F162" s="193" t="s">
        <v>496</v>
      </c>
      <c r="G162" s="194" t="s">
        <v>159</v>
      </c>
      <c r="H162" s="195">
        <v>4</v>
      </c>
      <c r="I162" s="314"/>
      <c r="J162" s="197">
        <f>ROUND(I162*H162,2)</f>
        <v>0</v>
      </c>
      <c r="K162" s="193" t="s">
        <v>160</v>
      </c>
      <c r="L162" s="198"/>
      <c r="M162" s="199" t="s">
        <v>1</v>
      </c>
      <c r="N162" s="200" t="s">
        <v>40</v>
      </c>
      <c r="O162" s="7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161</v>
      </c>
      <c r="AT162" s="203" t="s">
        <v>156</v>
      </c>
      <c r="AU162" s="203" t="s">
        <v>85</v>
      </c>
      <c r="AY162" s="17" t="s">
        <v>154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83</v>
      </c>
      <c r="BK162" s="204">
        <f>ROUND(I162*H162,2)</f>
        <v>0</v>
      </c>
      <c r="BL162" s="17" t="s">
        <v>162</v>
      </c>
      <c r="BM162" s="203" t="s">
        <v>209</v>
      </c>
    </row>
    <row r="163" spans="1:65" s="2" customFormat="1" ht="11.25">
      <c r="A163" s="34"/>
      <c r="B163" s="35"/>
      <c r="C163" s="36"/>
      <c r="D163" s="205" t="s">
        <v>163</v>
      </c>
      <c r="E163" s="36"/>
      <c r="F163" s="206" t="s">
        <v>496</v>
      </c>
      <c r="G163" s="36"/>
      <c r="H163" s="36"/>
      <c r="I163" s="36"/>
      <c r="J163" s="36"/>
      <c r="K163" s="36"/>
      <c r="L163" s="39"/>
      <c r="M163" s="208"/>
      <c r="N163" s="209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163</v>
      </c>
      <c r="AU163" s="17" t="s">
        <v>85</v>
      </c>
    </row>
    <row r="164" spans="1:65" s="14" customFormat="1" ht="11.25">
      <c r="B164" s="221"/>
      <c r="C164" s="222"/>
      <c r="D164" s="205" t="s">
        <v>164</v>
      </c>
      <c r="E164" s="223" t="s">
        <v>1</v>
      </c>
      <c r="F164" s="224" t="s">
        <v>778</v>
      </c>
      <c r="G164" s="222"/>
      <c r="H164" s="223" t="s">
        <v>1</v>
      </c>
      <c r="I164" s="222"/>
      <c r="J164" s="222"/>
      <c r="K164" s="222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164</v>
      </c>
      <c r="AU164" s="230" t="s">
        <v>85</v>
      </c>
      <c r="AV164" s="14" t="s">
        <v>83</v>
      </c>
      <c r="AW164" s="14" t="s">
        <v>31</v>
      </c>
      <c r="AX164" s="14" t="s">
        <v>75</v>
      </c>
      <c r="AY164" s="230" t="s">
        <v>154</v>
      </c>
    </row>
    <row r="165" spans="1:65" s="13" customFormat="1" ht="11.25">
      <c r="B165" s="210"/>
      <c r="C165" s="211"/>
      <c r="D165" s="205" t="s">
        <v>164</v>
      </c>
      <c r="E165" s="212" t="s">
        <v>1</v>
      </c>
      <c r="F165" s="213" t="s">
        <v>162</v>
      </c>
      <c r="G165" s="211"/>
      <c r="H165" s="214">
        <v>4</v>
      </c>
      <c r="I165" s="211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85</v>
      </c>
      <c r="AV165" s="13" t="s">
        <v>85</v>
      </c>
      <c r="AW165" s="13" t="s">
        <v>31</v>
      </c>
      <c r="AX165" s="13" t="s">
        <v>75</v>
      </c>
      <c r="AY165" s="220" t="s">
        <v>154</v>
      </c>
    </row>
    <row r="166" spans="1:65" s="15" customFormat="1" ht="11.25">
      <c r="B166" s="231"/>
      <c r="C166" s="232"/>
      <c r="D166" s="205" t="s">
        <v>164</v>
      </c>
      <c r="E166" s="233" t="s">
        <v>1</v>
      </c>
      <c r="F166" s="234" t="s">
        <v>171</v>
      </c>
      <c r="G166" s="232"/>
      <c r="H166" s="235">
        <v>4</v>
      </c>
      <c r="I166" s="232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164</v>
      </c>
      <c r="AU166" s="241" t="s">
        <v>85</v>
      </c>
      <c r="AV166" s="15" t="s">
        <v>162</v>
      </c>
      <c r="AW166" s="15" t="s">
        <v>31</v>
      </c>
      <c r="AX166" s="15" t="s">
        <v>83</v>
      </c>
      <c r="AY166" s="241" t="s">
        <v>154</v>
      </c>
    </row>
    <row r="167" spans="1:65" s="14" customFormat="1" ht="11.25">
      <c r="B167" s="221"/>
      <c r="C167" s="222"/>
      <c r="D167" s="205" t="s">
        <v>164</v>
      </c>
      <c r="E167" s="223" t="s">
        <v>1</v>
      </c>
      <c r="F167" s="224" t="s">
        <v>485</v>
      </c>
      <c r="G167" s="222"/>
      <c r="H167" s="223" t="s">
        <v>1</v>
      </c>
      <c r="I167" s="222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164</v>
      </c>
      <c r="AU167" s="230" t="s">
        <v>85</v>
      </c>
      <c r="AV167" s="14" t="s">
        <v>83</v>
      </c>
      <c r="AW167" s="14" t="s">
        <v>31</v>
      </c>
      <c r="AX167" s="14" t="s">
        <v>75</v>
      </c>
      <c r="AY167" s="230" t="s">
        <v>154</v>
      </c>
    </row>
    <row r="168" spans="1:65" s="2" customFormat="1" ht="24.2" customHeight="1">
      <c r="A168" s="34"/>
      <c r="B168" s="35"/>
      <c r="C168" s="191" t="s">
        <v>161</v>
      </c>
      <c r="D168" s="191" t="s">
        <v>156</v>
      </c>
      <c r="E168" s="192" t="s">
        <v>498</v>
      </c>
      <c r="F168" s="193" t="s">
        <v>499</v>
      </c>
      <c r="G168" s="194" t="s">
        <v>159</v>
      </c>
      <c r="H168" s="195">
        <v>3</v>
      </c>
      <c r="I168" s="314"/>
      <c r="J168" s="197">
        <f>ROUND(I168*H168,2)</f>
        <v>0</v>
      </c>
      <c r="K168" s="193" t="s">
        <v>160</v>
      </c>
      <c r="L168" s="198"/>
      <c r="M168" s="199" t="s">
        <v>1</v>
      </c>
      <c r="N168" s="200" t="s">
        <v>40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161</v>
      </c>
      <c r="AT168" s="203" t="s">
        <v>156</v>
      </c>
      <c r="AU168" s="203" t="s">
        <v>85</v>
      </c>
      <c r="AY168" s="17" t="s">
        <v>154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83</v>
      </c>
      <c r="BK168" s="204">
        <f>ROUND(I168*H168,2)</f>
        <v>0</v>
      </c>
      <c r="BL168" s="17" t="s">
        <v>162</v>
      </c>
      <c r="BM168" s="203" t="s">
        <v>218</v>
      </c>
    </row>
    <row r="169" spans="1:65" s="2" customFormat="1" ht="11.25">
      <c r="A169" s="34"/>
      <c r="B169" s="35"/>
      <c r="C169" s="36"/>
      <c r="D169" s="205" t="s">
        <v>163</v>
      </c>
      <c r="E169" s="36"/>
      <c r="F169" s="206" t="s">
        <v>499</v>
      </c>
      <c r="G169" s="36"/>
      <c r="H169" s="36"/>
      <c r="I169" s="36"/>
      <c r="J169" s="36"/>
      <c r="K169" s="36"/>
      <c r="L169" s="39"/>
      <c r="M169" s="208"/>
      <c r="N169" s="20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163</v>
      </c>
      <c r="AU169" s="17" t="s">
        <v>85</v>
      </c>
    </row>
    <row r="170" spans="1:65" s="14" customFormat="1" ht="11.25">
      <c r="B170" s="221"/>
      <c r="C170" s="222"/>
      <c r="D170" s="205" t="s">
        <v>164</v>
      </c>
      <c r="E170" s="223" t="s">
        <v>1</v>
      </c>
      <c r="F170" s="224" t="s">
        <v>779</v>
      </c>
      <c r="G170" s="222"/>
      <c r="H170" s="223" t="s">
        <v>1</v>
      </c>
      <c r="I170" s="222"/>
      <c r="J170" s="222"/>
      <c r="K170" s="222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164</v>
      </c>
      <c r="AU170" s="230" t="s">
        <v>85</v>
      </c>
      <c r="AV170" s="14" t="s">
        <v>83</v>
      </c>
      <c r="AW170" s="14" t="s">
        <v>31</v>
      </c>
      <c r="AX170" s="14" t="s">
        <v>75</v>
      </c>
      <c r="AY170" s="230" t="s">
        <v>154</v>
      </c>
    </row>
    <row r="171" spans="1:65" s="13" customFormat="1" ht="11.25">
      <c r="B171" s="210"/>
      <c r="C171" s="211"/>
      <c r="D171" s="205" t="s">
        <v>164</v>
      </c>
      <c r="E171" s="212" t="s">
        <v>1</v>
      </c>
      <c r="F171" s="213" t="s">
        <v>178</v>
      </c>
      <c r="G171" s="211"/>
      <c r="H171" s="214">
        <v>3</v>
      </c>
      <c r="I171" s="211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164</v>
      </c>
      <c r="AU171" s="220" t="s">
        <v>85</v>
      </c>
      <c r="AV171" s="13" t="s">
        <v>85</v>
      </c>
      <c r="AW171" s="13" t="s">
        <v>31</v>
      </c>
      <c r="AX171" s="13" t="s">
        <v>75</v>
      </c>
      <c r="AY171" s="220" t="s">
        <v>154</v>
      </c>
    </row>
    <row r="172" spans="1:65" s="15" customFormat="1" ht="11.25">
      <c r="B172" s="231"/>
      <c r="C172" s="232"/>
      <c r="D172" s="205" t="s">
        <v>164</v>
      </c>
      <c r="E172" s="233" t="s">
        <v>1</v>
      </c>
      <c r="F172" s="234" t="s">
        <v>171</v>
      </c>
      <c r="G172" s="232"/>
      <c r="H172" s="235">
        <v>3</v>
      </c>
      <c r="I172" s="232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164</v>
      </c>
      <c r="AU172" s="241" t="s">
        <v>85</v>
      </c>
      <c r="AV172" s="15" t="s">
        <v>162</v>
      </c>
      <c r="AW172" s="15" t="s">
        <v>31</v>
      </c>
      <c r="AX172" s="15" t="s">
        <v>83</v>
      </c>
      <c r="AY172" s="241" t="s">
        <v>154</v>
      </c>
    </row>
    <row r="173" spans="1:65" s="14" customFormat="1" ht="11.25">
      <c r="B173" s="221"/>
      <c r="C173" s="222"/>
      <c r="D173" s="205" t="s">
        <v>164</v>
      </c>
      <c r="E173" s="223" t="s">
        <v>1</v>
      </c>
      <c r="F173" s="224" t="s">
        <v>485</v>
      </c>
      <c r="G173" s="222"/>
      <c r="H173" s="223" t="s">
        <v>1</v>
      </c>
      <c r="I173" s="222"/>
      <c r="J173" s="222"/>
      <c r="K173" s="222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164</v>
      </c>
      <c r="AU173" s="230" t="s">
        <v>85</v>
      </c>
      <c r="AV173" s="14" t="s">
        <v>83</v>
      </c>
      <c r="AW173" s="14" t="s">
        <v>31</v>
      </c>
      <c r="AX173" s="14" t="s">
        <v>75</v>
      </c>
      <c r="AY173" s="230" t="s">
        <v>154</v>
      </c>
    </row>
    <row r="174" spans="1:65" s="2" customFormat="1" ht="24.2" customHeight="1">
      <c r="A174" s="34"/>
      <c r="B174" s="35"/>
      <c r="C174" s="191" t="s">
        <v>177</v>
      </c>
      <c r="D174" s="191" t="s">
        <v>156</v>
      </c>
      <c r="E174" s="192" t="s">
        <v>501</v>
      </c>
      <c r="F174" s="193" t="s">
        <v>502</v>
      </c>
      <c r="G174" s="194" t="s">
        <v>159</v>
      </c>
      <c r="H174" s="195">
        <v>3</v>
      </c>
      <c r="I174" s="314"/>
      <c r="J174" s="197">
        <f>ROUND(I174*H174,2)</f>
        <v>0</v>
      </c>
      <c r="K174" s="193" t="s">
        <v>160</v>
      </c>
      <c r="L174" s="198"/>
      <c r="M174" s="199" t="s">
        <v>1</v>
      </c>
      <c r="N174" s="200" t="s">
        <v>40</v>
      </c>
      <c r="O174" s="7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161</v>
      </c>
      <c r="AT174" s="203" t="s">
        <v>156</v>
      </c>
      <c r="AU174" s="203" t="s">
        <v>85</v>
      </c>
      <c r="AY174" s="17" t="s">
        <v>154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83</v>
      </c>
      <c r="BK174" s="204">
        <f>ROUND(I174*H174,2)</f>
        <v>0</v>
      </c>
      <c r="BL174" s="17" t="s">
        <v>162</v>
      </c>
      <c r="BM174" s="203" t="s">
        <v>223</v>
      </c>
    </row>
    <row r="175" spans="1:65" s="2" customFormat="1" ht="11.25">
      <c r="A175" s="34"/>
      <c r="B175" s="35"/>
      <c r="C175" s="36"/>
      <c r="D175" s="205" t="s">
        <v>163</v>
      </c>
      <c r="E175" s="36"/>
      <c r="F175" s="206" t="s">
        <v>502</v>
      </c>
      <c r="G175" s="36"/>
      <c r="H175" s="36"/>
      <c r="I175" s="36"/>
      <c r="J175" s="36"/>
      <c r="K175" s="36"/>
      <c r="L175" s="39"/>
      <c r="M175" s="208"/>
      <c r="N175" s="209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163</v>
      </c>
      <c r="AU175" s="17" t="s">
        <v>85</v>
      </c>
    </row>
    <row r="176" spans="1:65" s="14" customFormat="1" ht="11.25">
      <c r="B176" s="221"/>
      <c r="C176" s="222"/>
      <c r="D176" s="205" t="s">
        <v>164</v>
      </c>
      <c r="E176" s="223" t="s">
        <v>1</v>
      </c>
      <c r="F176" s="224" t="s">
        <v>780</v>
      </c>
      <c r="G176" s="222"/>
      <c r="H176" s="223" t="s">
        <v>1</v>
      </c>
      <c r="I176" s="222"/>
      <c r="J176" s="222"/>
      <c r="K176" s="222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164</v>
      </c>
      <c r="AU176" s="230" t="s">
        <v>85</v>
      </c>
      <c r="AV176" s="14" t="s">
        <v>83</v>
      </c>
      <c r="AW176" s="14" t="s">
        <v>31</v>
      </c>
      <c r="AX176" s="14" t="s">
        <v>75</v>
      </c>
      <c r="AY176" s="230" t="s">
        <v>154</v>
      </c>
    </row>
    <row r="177" spans="1:65" s="13" customFormat="1" ht="11.25">
      <c r="B177" s="210"/>
      <c r="C177" s="211"/>
      <c r="D177" s="205" t="s">
        <v>164</v>
      </c>
      <c r="E177" s="212" t="s">
        <v>1</v>
      </c>
      <c r="F177" s="213" t="s">
        <v>178</v>
      </c>
      <c r="G177" s="211"/>
      <c r="H177" s="214">
        <v>3</v>
      </c>
      <c r="I177" s="211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164</v>
      </c>
      <c r="AU177" s="220" t="s">
        <v>85</v>
      </c>
      <c r="AV177" s="13" t="s">
        <v>85</v>
      </c>
      <c r="AW177" s="13" t="s">
        <v>31</v>
      </c>
      <c r="AX177" s="13" t="s">
        <v>75</v>
      </c>
      <c r="AY177" s="220" t="s">
        <v>154</v>
      </c>
    </row>
    <row r="178" spans="1:65" s="15" customFormat="1" ht="11.25">
      <c r="B178" s="231"/>
      <c r="C178" s="232"/>
      <c r="D178" s="205" t="s">
        <v>164</v>
      </c>
      <c r="E178" s="233" t="s">
        <v>1</v>
      </c>
      <c r="F178" s="234" t="s">
        <v>171</v>
      </c>
      <c r="G178" s="232"/>
      <c r="H178" s="235">
        <v>3</v>
      </c>
      <c r="I178" s="232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164</v>
      </c>
      <c r="AU178" s="241" t="s">
        <v>85</v>
      </c>
      <c r="AV178" s="15" t="s">
        <v>162</v>
      </c>
      <c r="AW178" s="15" t="s">
        <v>31</v>
      </c>
      <c r="AX178" s="15" t="s">
        <v>83</v>
      </c>
      <c r="AY178" s="241" t="s">
        <v>154</v>
      </c>
    </row>
    <row r="179" spans="1:65" s="14" customFormat="1" ht="11.25">
      <c r="B179" s="221"/>
      <c r="C179" s="222"/>
      <c r="D179" s="205" t="s">
        <v>164</v>
      </c>
      <c r="E179" s="223" t="s">
        <v>1</v>
      </c>
      <c r="F179" s="224" t="s">
        <v>485</v>
      </c>
      <c r="G179" s="222"/>
      <c r="H179" s="223" t="s">
        <v>1</v>
      </c>
      <c r="I179" s="222"/>
      <c r="J179" s="222"/>
      <c r="K179" s="222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164</v>
      </c>
      <c r="AU179" s="230" t="s">
        <v>85</v>
      </c>
      <c r="AV179" s="14" t="s">
        <v>83</v>
      </c>
      <c r="AW179" s="14" t="s">
        <v>31</v>
      </c>
      <c r="AX179" s="14" t="s">
        <v>75</v>
      </c>
      <c r="AY179" s="230" t="s">
        <v>154</v>
      </c>
    </row>
    <row r="180" spans="1:65" s="2" customFormat="1" ht="24.2" customHeight="1">
      <c r="A180" s="34"/>
      <c r="B180" s="35"/>
      <c r="C180" s="191" t="s">
        <v>192</v>
      </c>
      <c r="D180" s="191" t="s">
        <v>156</v>
      </c>
      <c r="E180" s="192" t="s">
        <v>504</v>
      </c>
      <c r="F180" s="193" t="s">
        <v>505</v>
      </c>
      <c r="G180" s="194" t="s">
        <v>159</v>
      </c>
      <c r="H180" s="195">
        <v>2</v>
      </c>
      <c r="I180" s="314"/>
      <c r="J180" s="197">
        <f>ROUND(I180*H180,2)</f>
        <v>0</v>
      </c>
      <c r="K180" s="193" t="s">
        <v>160</v>
      </c>
      <c r="L180" s="198"/>
      <c r="M180" s="199" t="s">
        <v>1</v>
      </c>
      <c r="N180" s="200" t="s">
        <v>40</v>
      </c>
      <c r="O180" s="7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161</v>
      </c>
      <c r="AT180" s="203" t="s">
        <v>156</v>
      </c>
      <c r="AU180" s="203" t="s">
        <v>85</v>
      </c>
      <c r="AY180" s="17" t="s">
        <v>154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83</v>
      </c>
      <c r="BK180" s="204">
        <f>ROUND(I180*H180,2)</f>
        <v>0</v>
      </c>
      <c r="BL180" s="17" t="s">
        <v>162</v>
      </c>
      <c r="BM180" s="203" t="s">
        <v>232</v>
      </c>
    </row>
    <row r="181" spans="1:65" s="2" customFormat="1" ht="11.25">
      <c r="A181" s="34"/>
      <c r="B181" s="35"/>
      <c r="C181" s="36"/>
      <c r="D181" s="205" t="s">
        <v>163</v>
      </c>
      <c r="E181" s="36"/>
      <c r="F181" s="206" t="s">
        <v>505</v>
      </c>
      <c r="G181" s="36"/>
      <c r="H181" s="36"/>
      <c r="I181" s="36"/>
      <c r="J181" s="36"/>
      <c r="K181" s="36"/>
      <c r="L181" s="39"/>
      <c r="M181" s="208"/>
      <c r="N181" s="209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163</v>
      </c>
      <c r="AU181" s="17" t="s">
        <v>85</v>
      </c>
    </row>
    <row r="182" spans="1:65" s="14" customFormat="1" ht="11.25">
      <c r="B182" s="221"/>
      <c r="C182" s="222"/>
      <c r="D182" s="205" t="s">
        <v>164</v>
      </c>
      <c r="E182" s="223" t="s">
        <v>1</v>
      </c>
      <c r="F182" s="224" t="s">
        <v>781</v>
      </c>
      <c r="G182" s="222"/>
      <c r="H182" s="223" t="s">
        <v>1</v>
      </c>
      <c r="I182" s="222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164</v>
      </c>
      <c r="AU182" s="230" t="s">
        <v>85</v>
      </c>
      <c r="AV182" s="14" t="s">
        <v>83</v>
      </c>
      <c r="AW182" s="14" t="s">
        <v>31</v>
      </c>
      <c r="AX182" s="14" t="s">
        <v>75</v>
      </c>
      <c r="AY182" s="230" t="s">
        <v>154</v>
      </c>
    </row>
    <row r="183" spans="1:65" s="13" customFormat="1" ht="11.25">
      <c r="B183" s="210"/>
      <c r="C183" s="211"/>
      <c r="D183" s="205" t="s">
        <v>164</v>
      </c>
      <c r="E183" s="212" t="s">
        <v>1</v>
      </c>
      <c r="F183" s="213" t="s">
        <v>85</v>
      </c>
      <c r="G183" s="211"/>
      <c r="H183" s="214">
        <v>2</v>
      </c>
      <c r="I183" s="211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164</v>
      </c>
      <c r="AU183" s="220" t="s">
        <v>85</v>
      </c>
      <c r="AV183" s="13" t="s">
        <v>85</v>
      </c>
      <c r="AW183" s="13" t="s">
        <v>31</v>
      </c>
      <c r="AX183" s="13" t="s">
        <v>75</v>
      </c>
      <c r="AY183" s="220" t="s">
        <v>154</v>
      </c>
    </row>
    <row r="184" spans="1:65" s="15" customFormat="1" ht="11.25">
      <c r="B184" s="231"/>
      <c r="C184" s="232"/>
      <c r="D184" s="205" t="s">
        <v>164</v>
      </c>
      <c r="E184" s="233" t="s">
        <v>1</v>
      </c>
      <c r="F184" s="234" t="s">
        <v>171</v>
      </c>
      <c r="G184" s="232"/>
      <c r="H184" s="235">
        <v>2</v>
      </c>
      <c r="I184" s="232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164</v>
      </c>
      <c r="AU184" s="241" t="s">
        <v>85</v>
      </c>
      <c r="AV184" s="15" t="s">
        <v>162</v>
      </c>
      <c r="AW184" s="15" t="s">
        <v>31</v>
      </c>
      <c r="AX184" s="15" t="s">
        <v>83</v>
      </c>
      <c r="AY184" s="241" t="s">
        <v>154</v>
      </c>
    </row>
    <row r="185" spans="1:65" s="14" customFormat="1" ht="11.25">
      <c r="B185" s="221"/>
      <c r="C185" s="222"/>
      <c r="D185" s="205" t="s">
        <v>164</v>
      </c>
      <c r="E185" s="223" t="s">
        <v>1</v>
      </c>
      <c r="F185" s="224" t="s">
        <v>485</v>
      </c>
      <c r="G185" s="222"/>
      <c r="H185" s="223" t="s">
        <v>1</v>
      </c>
      <c r="I185" s="222"/>
      <c r="J185" s="222"/>
      <c r="K185" s="222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164</v>
      </c>
      <c r="AU185" s="230" t="s">
        <v>85</v>
      </c>
      <c r="AV185" s="14" t="s">
        <v>83</v>
      </c>
      <c r="AW185" s="14" t="s">
        <v>31</v>
      </c>
      <c r="AX185" s="14" t="s">
        <v>75</v>
      </c>
      <c r="AY185" s="230" t="s">
        <v>154</v>
      </c>
    </row>
    <row r="186" spans="1:65" s="2" customFormat="1" ht="24.2" customHeight="1">
      <c r="A186" s="34"/>
      <c r="B186" s="35"/>
      <c r="C186" s="191" t="s">
        <v>238</v>
      </c>
      <c r="D186" s="191" t="s">
        <v>156</v>
      </c>
      <c r="E186" s="192" t="s">
        <v>507</v>
      </c>
      <c r="F186" s="193" t="s">
        <v>508</v>
      </c>
      <c r="G186" s="194" t="s">
        <v>159</v>
      </c>
      <c r="H186" s="195">
        <v>3</v>
      </c>
      <c r="I186" s="314"/>
      <c r="J186" s="197">
        <f>ROUND(I186*H186,2)</f>
        <v>0</v>
      </c>
      <c r="K186" s="193" t="s">
        <v>160</v>
      </c>
      <c r="L186" s="198"/>
      <c r="M186" s="199" t="s">
        <v>1</v>
      </c>
      <c r="N186" s="200" t="s">
        <v>40</v>
      </c>
      <c r="O186" s="71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161</v>
      </c>
      <c r="AT186" s="203" t="s">
        <v>156</v>
      </c>
      <c r="AU186" s="203" t="s">
        <v>85</v>
      </c>
      <c r="AY186" s="17" t="s">
        <v>154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83</v>
      </c>
      <c r="BK186" s="204">
        <f>ROUND(I186*H186,2)</f>
        <v>0</v>
      </c>
      <c r="BL186" s="17" t="s">
        <v>162</v>
      </c>
      <c r="BM186" s="203" t="s">
        <v>242</v>
      </c>
    </row>
    <row r="187" spans="1:65" s="2" customFormat="1" ht="11.25">
      <c r="A187" s="34"/>
      <c r="B187" s="35"/>
      <c r="C187" s="36"/>
      <c r="D187" s="205" t="s">
        <v>163</v>
      </c>
      <c r="E187" s="36"/>
      <c r="F187" s="206" t="s">
        <v>508</v>
      </c>
      <c r="G187" s="36"/>
      <c r="H187" s="36"/>
      <c r="I187" s="36"/>
      <c r="J187" s="36"/>
      <c r="K187" s="36"/>
      <c r="L187" s="39"/>
      <c r="M187" s="208"/>
      <c r="N187" s="209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163</v>
      </c>
      <c r="AU187" s="17" t="s">
        <v>85</v>
      </c>
    </row>
    <row r="188" spans="1:65" s="14" customFormat="1" ht="11.25">
      <c r="B188" s="221"/>
      <c r="C188" s="222"/>
      <c r="D188" s="205" t="s">
        <v>164</v>
      </c>
      <c r="E188" s="223" t="s">
        <v>1</v>
      </c>
      <c r="F188" s="224" t="s">
        <v>782</v>
      </c>
      <c r="G188" s="222"/>
      <c r="H188" s="223" t="s">
        <v>1</v>
      </c>
      <c r="I188" s="222"/>
      <c r="J188" s="222"/>
      <c r="K188" s="222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164</v>
      </c>
      <c r="AU188" s="230" t="s">
        <v>85</v>
      </c>
      <c r="AV188" s="14" t="s">
        <v>83</v>
      </c>
      <c r="AW188" s="14" t="s">
        <v>31</v>
      </c>
      <c r="AX188" s="14" t="s">
        <v>75</v>
      </c>
      <c r="AY188" s="230" t="s">
        <v>154</v>
      </c>
    </row>
    <row r="189" spans="1:65" s="13" customFormat="1" ht="11.25">
      <c r="B189" s="210"/>
      <c r="C189" s="211"/>
      <c r="D189" s="205" t="s">
        <v>164</v>
      </c>
      <c r="E189" s="212" t="s">
        <v>1</v>
      </c>
      <c r="F189" s="213" t="s">
        <v>178</v>
      </c>
      <c r="G189" s="211"/>
      <c r="H189" s="214">
        <v>3</v>
      </c>
      <c r="I189" s="211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164</v>
      </c>
      <c r="AU189" s="220" t="s">
        <v>85</v>
      </c>
      <c r="AV189" s="13" t="s">
        <v>85</v>
      </c>
      <c r="AW189" s="13" t="s">
        <v>31</v>
      </c>
      <c r="AX189" s="13" t="s">
        <v>75</v>
      </c>
      <c r="AY189" s="220" t="s">
        <v>154</v>
      </c>
    </row>
    <row r="190" spans="1:65" s="15" customFormat="1" ht="11.25">
      <c r="B190" s="231"/>
      <c r="C190" s="232"/>
      <c r="D190" s="205" t="s">
        <v>164</v>
      </c>
      <c r="E190" s="233" t="s">
        <v>1</v>
      </c>
      <c r="F190" s="234" t="s">
        <v>171</v>
      </c>
      <c r="G190" s="232"/>
      <c r="H190" s="235">
        <v>3</v>
      </c>
      <c r="I190" s="232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164</v>
      </c>
      <c r="AU190" s="241" t="s">
        <v>85</v>
      </c>
      <c r="AV190" s="15" t="s">
        <v>162</v>
      </c>
      <c r="AW190" s="15" t="s">
        <v>31</v>
      </c>
      <c r="AX190" s="15" t="s">
        <v>83</v>
      </c>
      <c r="AY190" s="241" t="s">
        <v>154</v>
      </c>
    </row>
    <row r="191" spans="1:65" s="14" customFormat="1" ht="11.25">
      <c r="B191" s="221"/>
      <c r="C191" s="222"/>
      <c r="D191" s="205" t="s">
        <v>164</v>
      </c>
      <c r="E191" s="223" t="s">
        <v>1</v>
      </c>
      <c r="F191" s="224" t="s">
        <v>485</v>
      </c>
      <c r="G191" s="222"/>
      <c r="H191" s="223" t="s">
        <v>1</v>
      </c>
      <c r="I191" s="222"/>
      <c r="J191" s="222"/>
      <c r="K191" s="222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164</v>
      </c>
      <c r="AU191" s="230" t="s">
        <v>85</v>
      </c>
      <c r="AV191" s="14" t="s">
        <v>83</v>
      </c>
      <c r="AW191" s="14" t="s">
        <v>31</v>
      </c>
      <c r="AX191" s="14" t="s">
        <v>75</v>
      </c>
      <c r="AY191" s="230" t="s">
        <v>154</v>
      </c>
    </row>
    <row r="192" spans="1:65" s="2" customFormat="1" ht="24.2" customHeight="1">
      <c r="A192" s="34"/>
      <c r="B192" s="35"/>
      <c r="C192" s="191" t="s">
        <v>175</v>
      </c>
      <c r="D192" s="191" t="s">
        <v>156</v>
      </c>
      <c r="E192" s="192" t="s">
        <v>510</v>
      </c>
      <c r="F192" s="193" t="s">
        <v>511</v>
      </c>
      <c r="G192" s="194" t="s">
        <v>159</v>
      </c>
      <c r="H192" s="195">
        <v>3</v>
      </c>
      <c r="I192" s="314"/>
      <c r="J192" s="197">
        <f>ROUND(I192*H192,2)</f>
        <v>0</v>
      </c>
      <c r="K192" s="193" t="s">
        <v>160</v>
      </c>
      <c r="L192" s="198"/>
      <c r="M192" s="199" t="s">
        <v>1</v>
      </c>
      <c r="N192" s="200" t="s">
        <v>40</v>
      </c>
      <c r="O192" s="71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161</v>
      </c>
      <c r="AT192" s="203" t="s">
        <v>156</v>
      </c>
      <c r="AU192" s="203" t="s">
        <v>85</v>
      </c>
      <c r="AY192" s="17" t="s">
        <v>154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83</v>
      </c>
      <c r="BK192" s="204">
        <f>ROUND(I192*H192,2)</f>
        <v>0</v>
      </c>
      <c r="BL192" s="17" t="s">
        <v>162</v>
      </c>
      <c r="BM192" s="203" t="s">
        <v>244</v>
      </c>
    </row>
    <row r="193" spans="1:65" s="2" customFormat="1" ht="11.25">
      <c r="A193" s="34"/>
      <c r="B193" s="35"/>
      <c r="C193" s="36"/>
      <c r="D193" s="205" t="s">
        <v>163</v>
      </c>
      <c r="E193" s="36"/>
      <c r="F193" s="206" t="s">
        <v>511</v>
      </c>
      <c r="G193" s="36"/>
      <c r="H193" s="36"/>
      <c r="I193" s="36"/>
      <c r="J193" s="36"/>
      <c r="K193" s="36"/>
      <c r="L193" s="39"/>
      <c r="M193" s="208"/>
      <c r="N193" s="209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163</v>
      </c>
      <c r="AU193" s="17" t="s">
        <v>85</v>
      </c>
    </row>
    <row r="194" spans="1:65" s="14" customFormat="1" ht="11.25">
      <c r="B194" s="221"/>
      <c r="C194" s="222"/>
      <c r="D194" s="205" t="s">
        <v>164</v>
      </c>
      <c r="E194" s="223" t="s">
        <v>1</v>
      </c>
      <c r="F194" s="224" t="s">
        <v>783</v>
      </c>
      <c r="G194" s="222"/>
      <c r="H194" s="223" t="s">
        <v>1</v>
      </c>
      <c r="I194" s="222"/>
      <c r="J194" s="222"/>
      <c r="K194" s="222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164</v>
      </c>
      <c r="AU194" s="230" t="s">
        <v>85</v>
      </c>
      <c r="AV194" s="14" t="s">
        <v>83</v>
      </c>
      <c r="AW194" s="14" t="s">
        <v>31</v>
      </c>
      <c r="AX194" s="14" t="s">
        <v>75</v>
      </c>
      <c r="AY194" s="230" t="s">
        <v>154</v>
      </c>
    </row>
    <row r="195" spans="1:65" s="13" customFormat="1" ht="11.25">
      <c r="B195" s="210"/>
      <c r="C195" s="211"/>
      <c r="D195" s="205" t="s">
        <v>164</v>
      </c>
      <c r="E195" s="212" t="s">
        <v>1</v>
      </c>
      <c r="F195" s="213" t="s">
        <v>178</v>
      </c>
      <c r="G195" s="211"/>
      <c r="H195" s="214">
        <v>3</v>
      </c>
      <c r="I195" s="211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164</v>
      </c>
      <c r="AU195" s="220" t="s">
        <v>85</v>
      </c>
      <c r="AV195" s="13" t="s">
        <v>85</v>
      </c>
      <c r="AW195" s="13" t="s">
        <v>31</v>
      </c>
      <c r="AX195" s="13" t="s">
        <v>75</v>
      </c>
      <c r="AY195" s="220" t="s">
        <v>154</v>
      </c>
    </row>
    <row r="196" spans="1:65" s="15" customFormat="1" ht="11.25">
      <c r="B196" s="231"/>
      <c r="C196" s="232"/>
      <c r="D196" s="205" t="s">
        <v>164</v>
      </c>
      <c r="E196" s="233" t="s">
        <v>1</v>
      </c>
      <c r="F196" s="234" t="s">
        <v>171</v>
      </c>
      <c r="G196" s="232"/>
      <c r="H196" s="235">
        <v>3</v>
      </c>
      <c r="I196" s="232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164</v>
      </c>
      <c r="AU196" s="241" t="s">
        <v>85</v>
      </c>
      <c r="AV196" s="15" t="s">
        <v>162</v>
      </c>
      <c r="AW196" s="15" t="s">
        <v>31</v>
      </c>
      <c r="AX196" s="15" t="s">
        <v>83</v>
      </c>
      <c r="AY196" s="241" t="s">
        <v>154</v>
      </c>
    </row>
    <row r="197" spans="1:65" s="14" customFormat="1" ht="11.25">
      <c r="B197" s="221"/>
      <c r="C197" s="222"/>
      <c r="D197" s="205" t="s">
        <v>164</v>
      </c>
      <c r="E197" s="223" t="s">
        <v>1</v>
      </c>
      <c r="F197" s="224" t="s">
        <v>485</v>
      </c>
      <c r="G197" s="222"/>
      <c r="H197" s="223" t="s">
        <v>1</v>
      </c>
      <c r="I197" s="222"/>
      <c r="J197" s="222"/>
      <c r="K197" s="222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164</v>
      </c>
      <c r="AU197" s="230" t="s">
        <v>85</v>
      </c>
      <c r="AV197" s="14" t="s">
        <v>83</v>
      </c>
      <c r="AW197" s="14" t="s">
        <v>31</v>
      </c>
      <c r="AX197" s="14" t="s">
        <v>75</v>
      </c>
      <c r="AY197" s="230" t="s">
        <v>154</v>
      </c>
    </row>
    <row r="198" spans="1:65" s="2" customFormat="1" ht="24.2" customHeight="1">
      <c r="A198" s="34"/>
      <c r="B198" s="35"/>
      <c r="C198" s="191" t="s">
        <v>249</v>
      </c>
      <c r="D198" s="191" t="s">
        <v>156</v>
      </c>
      <c r="E198" s="192" t="s">
        <v>513</v>
      </c>
      <c r="F198" s="193" t="s">
        <v>514</v>
      </c>
      <c r="G198" s="194" t="s">
        <v>159</v>
      </c>
      <c r="H198" s="195">
        <v>3</v>
      </c>
      <c r="I198" s="314"/>
      <c r="J198" s="197">
        <f>ROUND(I198*H198,2)</f>
        <v>0</v>
      </c>
      <c r="K198" s="193" t="s">
        <v>160</v>
      </c>
      <c r="L198" s="198"/>
      <c r="M198" s="199" t="s">
        <v>1</v>
      </c>
      <c r="N198" s="200" t="s">
        <v>40</v>
      </c>
      <c r="O198" s="71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3" t="s">
        <v>161</v>
      </c>
      <c r="AT198" s="203" t="s">
        <v>156</v>
      </c>
      <c r="AU198" s="203" t="s">
        <v>85</v>
      </c>
      <c r="AY198" s="17" t="s">
        <v>154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7" t="s">
        <v>83</v>
      </c>
      <c r="BK198" s="204">
        <f>ROUND(I198*H198,2)</f>
        <v>0</v>
      </c>
      <c r="BL198" s="17" t="s">
        <v>162</v>
      </c>
      <c r="BM198" s="203" t="s">
        <v>252</v>
      </c>
    </row>
    <row r="199" spans="1:65" s="2" customFormat="1" ht="11.25">
      <c r="A199" s="34"/>
      <c r="B199" s="35"/>
      <c r="C199" s="36"/>
      <c r="D199" s="205" t="s">
        <v>163</v>
      </c>
      <c r="E199" s="36"/>
      <c r="F199" s="206" t="s">
        <v>514</v>
      </c>
      <c r="G199" s="36"/>
      <c r="H199" s="36"/>
      <c r="I199" s="36"/>
      <c r="J199" s="36"/>
      <c r="K199" s="36"/>
      <c r="L199" s="39"/>
      <c r="M199" s="208"/>
      <c r="N199" s="209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163</v>
      </c>
      <c r="AU199" s="17" t="s">
        <v>85</v>
      </c>
    </row>
    <row r="200" spans="1:65" s="14" customFormat="1" ht="11.25">
      <c r="B200" s="221"/>
      <c r="C200" s="222"/>
      <c r="D200" s="205" t="s">
        <v>164</v>
      </c>
      <c r="E200" s="223" t="s">
        <v>1</v>
      </c>
      <c r="F200" s="224" t="s">
        <v>783</v>
      </c>
      <c r="G200" s="222"/>
      <c r="H200" s="223" t="s">
        <v>1</v>
      </c>
      <c r="I200" s="222"/>
      <c r="J200" s="222"/>
      <c r="K200" s="222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164</v>
      </c>
      <c r="AU200" s="230" t="s">
        <v>85</v>
      </c>
      <c r="AV200" s="14" t="s">
        <v>83</v>
      </c>
      <c r="AW200" s="14" t="s">
        <v>31</v>
      </c>
      <c r="AX200" s="14" t="s">
        <v>75</v>
      </c>
      <c r="AY200" s="230" t="s">
        <v>154</v>
      </c>
    </row>
    <row r="201" spans="1:65" s="13" customFormat="1" ht="11.25">
      <c r="B201" s="210"/>
      <c r="C201" s="211"/>
      <c r="D201" s="205" t="s">
        <v>164</v>
      </c>
      <c r="E201" s="212" t="s">
        <v>1</v>
      </c>
      <c r="F201" s="213" t="s">
        <v>178</v>
      </c>
      <c r="G201" s="211"/>
      <c r="H201" s="214">
        <v>3</v>
      </c>
      <c r="I201" s="211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164</v>
      </c>
      <c r="AU201" s="220" t="s">
        <v>85</v>
      </c>
      <c r="AV201" s="13" t="s">
        <v>85</v>
      </c>
      <c r="AW201" s="13" t="s">
        <v>31</v>
      </c>
      <c r="AX201" s="13" t="s">
        <v>75</v>
      </c>
      <c r="AY201" s="220" t="s">
        <v>154</v>
      </c>
    </row>
    <row r="202" spans="1:65" s="15" customFormat="1" ht="11.25">
      <c r="B202" s="231"/>
      <c r="C202" s="232"/>
      <c r="D202" s="205" t="s">
        <v>164</v>
      </c>
      <c r="E202" s="233" t="s">
        <v>1</v>
      </c>
      <c r="F202" s="234" t="s">
        <v>171</v>
      </c>
      <c r="G202" s="232"/>
      <c r="H202" s="235">
        <v>3</v>
      </c>
      <c r="I202" s="232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164</v>
      </c>
      <c r="AU202" s="241" t="s">
        <v>85</v>
      </c>
      <c r="AV202" s="15" t="s">
        <v>162</v>
      </c>
      <c r="AW202" s="15" t="s">
        <v>31</v>
      </c>
      <c r="AX202" s="15" t="s">
        <v>83</v>
      </c>
      <c r="AY202" s="241" t="s">
        <v>154</v>
      </c>
    </row>
    <row r="203" spans="1:65" s="14" customFormat="1" ht="11.25">
      <c r="B203" s="221"/>
      <c r="C203" s="222"/>
      <c r="D203" s="205" t="s">
        <v>164</v>
      </c>
      <c r="E203" s="223" t="s">
        <v>1</v>
      </c>
      <c r="F203" s="224" t="s">
        <v>485</v>
      </c>
      <c r="G203" s="222"/>
      <c r="H203" s="223" t="s">
        <v>1</v>
      </c>
      <c r="I203" s="222"/>
      <c r="J203" s="222"/>
      <c r="K203" s="222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164</v>
      </c>
      <c r="AU203" s="230" t="s">
        <v>85</v>
      </c>
      <c r="AV203" s="14" t="s">
        <v>83</v>
      </c>
      <c r="AW203" s="14" t="s">
        <v>31</v>
      </c>
      <c r="AX203" s="14" t="s">
        <v>75</v>
      </c>
      <c r="AY203" s="230" t="s">
        <v>154</v>
      </c>
    </row>
    <row r="204" spans="1:65" s="2" customFormat="1" ht="24.2" customHeight="1">
      <c r="A204" s="34"/>
      <c r="B204" s="35"/>
      <c r="C204" s="191" t="s">
        <v>209</v>
      </c>
      <c r="D204" s="191" t="s">
        <v>156</v>
      </c>
      <c r="E204" s="192" t="s">
        <v>516</v>
      </c>
      <c r="F204" s="193" t="s">
        <v>517</v>
      </c>
      <c r="G204" s="194" t="s">
        <v>159</v>
      </c>
      <c r="H204" s="195">
        <v>1</v>
      </c>
      <c r="I204" s="314"/>
      <c r="J204" s="197">
        <f>ROUND(I204*H204,2)</f>
        <v>0</v>
      </c>
      <c r="K204" s="193" t="s">
        <v>160</v>
      </c>
      <c r="L204" s="198"/>
      <c r="M204" s="199" t="s">
        <v>1</v>
      </c>
      <c r="N204" s="200" t="s">
        <v>40</v>
      </c>
      <c r="O204" s="71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161</v>
      </c>
      <c r="AT204" s="203" t="s">
        <v>156</v>
      </c>
      <c r="AU204" s="203" t="s">
        <v>85</v>
      </c>
      <c r="AY204" s="17" t="s">
        <v>154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83</v>
      </c>
      <c r="BK204" s="204">
        <f>ROUND(I204*H204,2)</f>
        <v>0</v>
      </c>
      <c r="BL204" s="17" t="s">
        <v>162</v>
      </c>
      <c r="BM204" s="203" t="s">
        <v>261</v>
      </c>
    </row>
    <row r="205" spans="1:65" s="2" customFormat="1" ht="11.25">
      <c r="A205" s="34"/>
      <c r="B205" s="35"/>
      <c r="C205" s="36"/>
      <c r="D205" s="205" t="s">
        <v>163</v>
      </c>
      <c r="E205" s="36"/>
      <c r="F205" s="206" t="s">
        <v>517</v>
      </c>
      <c r="G205" s="36"/>
      <c r="H205" s="36"/>
      <c r="I205" s="36"/>
      <c r="J205" s="36"/>
      <c r="K205" s="36"/>
      <c r="L205" s="39"/>
      <c r="M205" s="208"/>
      <c r="N205" s="20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163</v>
      </c>
      <c r="AU205" s="17" t="s">
        <v>85</v>
      </c>
    </row>
    <row r="206" spans="1:65" s="14" customFormat="1" ht="11.25">
      <c r="B206" s="221"/>
      <c r="C206" s="222"/>
      <c r="D206" s="205" t="s">
        <v>164</v>
      </c>
      <c r="E206" s="223" t="s">
        <v>1</v>
      </c>
      <c r="F206" s="224" t="s">
        <v>784</v>
      </c>
      <c r="G206" s="222"/>
      <c r="H206" s="223" t="s">
        <v>1</v>
      </c>
      <c r="I206" s="222"/>
      <c r="J206" s="222"/>
      <c r="K206" s="222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164</v>
      </c>
      <c r="AU206" s="230" t="s">
        <v>85</v>
      </c>
      <c r="AV206" s="14" t="s">
        <v>83</v>
      </c>
      <c r="AW206" s="14" t="s">
        <v>31</v>
      </c>
      <c r="AX206" s="14" t="s">
        <v>75</v>
      </c>
      <c r="AY206" s="230" t="s">
        <v>154</v>
      </c>
    </row>
    <row r="207" spans="1:65" s="13" customFormat="1" ht="11.25">
      <c r="B207" s="210"/>
      <c r="C207" s="211"/>
      <c r="D207" s="205" t="s">
        <v>164</v>
      </c>
      <c r="E207" s="212" t="s">
        <v>1</v>
      </c>
      <c r="F207" s="213" t="s">
        <v>83</v>
      </c>
      <c r="G207" s="211"/>
      <c r="H207" s="214">
        <v>1</v>
      </c>
      <c r="I207" s="211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164</v>
      </c>
      <c r="AU207" s="220" t="s">
        <v>85</v>
      </c>
      <c r="AV207" s="13" t="s">
        <v>85</v>
      </c>
      <c r="AW207" s="13" t="s">
        <v>31</v>
      </c>
      <c r="AX207" s="13" t="s">
        <v>75</v>
      </c>
      <c r="AY207" s="220" t="s">
        <v>154</v>
      </c>
    </row>
    <row r="208" spans="1:65" s="15" customFormat="1" ht="11.25">
      <c r="B208" s="231"/>
      <c r="C208" s="232"/>
      <c r="D208" s="205" t="s">
        <v>164</v>
      </c>
      <c r="E208" s="233" t="s">
        <v>1</v>
      </c>
      <c r="F208" s="234" t="s">
        <v>171</v>
      </c>
      <c r="G208" s="232"/>
      <c r="H208" s="235">
        <v>1</v>
      </c>
      <c r="I208" s="232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164</v>
      </c>
      <c r="AU208" s="241" t="s">
        <v>85</v>
      </c>
      <c r="AV208" s="15" t="s">
        <v>162</v>
      </c>
      <c r="AW208" s="15" t="s">
        <v>31</v>
      </c>
      <c r="AX208" s="15" t="s">
        <v>83</v>
      </c>
      <c r="AY208" s="241" t="s">
        <v>154</v>
      </c>
    </row>
    <row r="209" spans="1:65" s="14" customFormat="1" ht="11.25">
      <c r="B209" s="221"/>
      <c r="C209" s="222"/>
      <c r="D209" s="205" t="s">
        <v>164</v>
      </c>
      <c r="E209" s="223" t="s">
        <v>1</v>
      </c>
      <c r="F209" s="224" t="s">
        <v>485</v>
      </c>
      <c r="G209" s="222"/>
      <c r="H209" s="223" t="s">
        <v>1</v>
      </c>
      <c r="I209" s="222"/>
      <c r="J209" s="222"/>
      <c r="K209" s="222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164</v>
      </c>
      <c r="AU209" s="230" t="s">
        <v>85</v>
      </c>
      <c r="AV209" s="14" t="s">
        <v>83</v>
      </c>
      <c r="AW209" s="14" t="s">
        <v>31</v>
      </c>
      <c r="AX209" s="14" t="s">
        <v>75</v>
      </c>
      <c r="AY209" s="230" t="s">
        <v>154</v>
      </c>
    </row>
    <row r="210" spans="1:65" s="2" customFormat="1" ht="24.2" customHeight="1">
      <c r="A210" s="34"/>
      <c r="B210" s="35"/>
      <c r="C210" s="191" t="s">
        <v>8</v>
      </c>
      <c r="D210" s="191" t="s">
        <v>156</v>
      </c>
      <c r="E210" s="192" t="s">
        <v>519</v>
      </c>
      <c r="F210" s="193" t="s">
        <v>520</v>
      </c>
      <c r="G210" s="194" t="s">
        <v>159</v>
      </c>
      <c r="H210" s="195">
        <v>2</v>
      </c>
      <c r="I210" s="314"/>
      <c r="J210" s="197">
        <f>ROUND(I210*H210,2)</f>
        <v>0</v>
      </c>
      <c r="K210" s="193" t="s">
        <v>160</v>
      </c>
      <c r="L210" s="198"/>
      <c r="M210" s="199" t="s">
        <v>1</v>
      </c>
      <c r="N210" s="200" t="s">
        <v>40</v>
      </c>
      <c r="O210" s="71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3" t="s">
        <v>161</v>
      </c>
      <c r="AT210" s="203" t="s">
        <v>156</v>
      </c>
      <c r="AU210" s="203" t="s">
        <v>85</v>
      </c>
      <c r="AY210" s="17" t="s">
        <v>154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7" t="s">
        <v>83</v>
      </c>
      <c r="BK210" s="204">
        <f>ROUND(I210*H210,2)</f>
        <v>0</v>
      </c>
      <c r="BL210" s="17" t="s">
        <v>162</v>
      </c>
      <c r="BM210" s="203" t="s">
        <v>270</v>
      </c>
    </row>
    <row r="211" spans="1:65" s="2" customFormat="1" ht="11.25">
      <c r="A211" s="34"/>
      <c r="B211" s="35"/>
      <c r="C211" s="36"/>
      <c r="D211" s="205" t="s">
        <v>163</v>
      </c>
      <c r="E211" s="36"/>
      <c r="F211" s="206" t="s">
        <v>520</v>
      </c>
      <c r="G211" s="36"/>
      <c r="H211" s="36"/>
      <c r="I211" s="36"/>
      <c r="J211" s="36"/>
      <c r="K211" s="36"/>
      <c r="L211" s="39"/>
      <c r="M211" s="208"/>
      <c r="N211" s="209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163</v>
      </c>
      <c r="AU211" s="17" t="s">
        <v>85</v>
      </c>
    </row>
    <row r="212" spans="1:65" s="14" customFormat="1" ht="11.25">
      <c r="B212" s="221"/>
      <c r="C212" s="222"/>
      <c r="D212" s="205" t="s">
        <v>164</v>
      </c>
      <c r="E212" s="223" t="s">
        <v>1</v>
      </c>
      <c r="F212" s="224" t="s">
        <v>785</v>
      </c>
      <c r="G212" s="222"/>
      <c r="H212" s="223" t="s">
        <v>1</v>
      </c>
      <c r="I212" s="222"/>
      <c r="J212" s="222"/>
      <c r="K212" s="222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164</v>
      </c>
      <c r="AU212" s="230" t="s">
        <v>85</v>
      </c>
      <c r="AV212" s="14" t="s">
        <v>83</v>
      </c>
      <c r="AW212" s="14" t="s">
        <v>31</v>
      </c>
      <c r="AX212" s="14" t="s">
        <v>75</v>
      </c>
      <c r="AY212" s="230" t="s">
        <v>154</v>
      </c>
    </row>
    <row r="213" spans="1:65" s="13" customFormat="1" ht="11.25">
      <c r="B213" s="210"/>
      <c r="C213" s="211"/>
      <c r="D213" s="205" t="s">
        <v>164</v>
      </c>
      <c r="E213" s="212" t="s">
        <v>1</v>
      </c>
      <c r="F213" s="213" t="s">
        <v>85</v>
      </c>
      <c r="G213" s="211"/>
      <c r="H213" s="214">
        <v>2</v>
      </c>
      <c r="I213" s="211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164</v>
      </c>
      <c r="AU213" s="220" t="s">
        <v>85</v>
      </c>
      <c r="AV213" s="13" t="s">
        <v>85</v>
      </c>
      <c r="AW213" s="13" t="s">
        <v>31</v>
      </c>
      <c r="AX213" s="13" t="s">
        <v>75</v>
      </c>
      <c r="AY213" s="220" t="s">
        <v>154</v>
      </c>
    </row>
    <row r="214" spans="1:65" s="15" customFormat="1" ht="11.25">
      <c r="B214" s="231"/>
      <c r="C214" s="232"/>
      <c r="D214" s="205" t="s">
        <v>164</v>
      </c>
      <c r="E214" s="233" t="s">
        <v>1</v>
      </c>
      <c r="F214" s="234" t="s">
        <v>171</v>
      </c>
      <c r="G214" s="232"/>
      <c r="H214" s="235">
        <v>2</v>
      </c>
      <c r="I214" s="232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164</v>
      </c>
      <c r="AU214" s="241" t="s">
        <v>85</v>
      </c>
      <c r="AV214" s="15" t="s">
        <v>162</v>
      </c>
      <c r="AW214" s="15" t="s">
        <v>31</v>
      </c>
      <c r="AX214" s="15" t="s">
        <v>83</v>
      </c>
      <c r="AY214" s="241" t="s">
        <v>154</v>
      </c>
    </row>
    <row r="215" spans="1:65" s="14" customFormat="1" ht="11.25">
      <c r="B215" s="221"/>
      <c r="C215" s="222"/>
      <c r="D215" s="205" t="s">
        <v>164</v>
      </c>
      <c r="E215" s="223" t="s">
        <v>1</v>
      </c>
      <c r="F215" s="224" t="s">
        <v>485</v>
      </c>
      <c r="G215" s="222"/>
      <c r="H215" s="223" t="s">
        <v>1</v>
      </c>
      <c r="I215" s="222"/>
      <c r="J215" s="222"/>
      <c r="K215" s="222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164</v>
      </c>
      <c r="AU215" s="230" t="s">
        <v>85</v>
      </c>
      <c r="AV215" s="14" t="s">
        <v>83</v>
      </c>
      <c r="AW215" s="14" t="s">
        <v>31</v>
      </c>
      <c r="AX215" s="14" t="s">
        <v>75</v>
      </c>
      <c r="AY215" s="230" t="s">
        <v>154</v>
      </c>
    </row>
    <row r="216" spans="1:65" s="2" customFormat="1" ht="24.2" customHeight="1">
      <c r="A216" s="34"/>
      <c r="B216" s="35"/>
      <c r="C216" s="191" t="s">
        <v>218</v>
      </c>
      <c r="D216" s="191" t="s">
        <v>156</v>
      </c>
      <c r="E216" s="192" t="s">
        <v>522</v>
      </c>
      <c r="F216" s="193" t="s">
        <v>523</v>
      </c>
      <c r="G216" s="194" t="s">
        <v>159</v>
      </c>
      <c r="H216" s="195">
        <v>2</v>
      </c>
      <c r="I216" s="314"/>
      <c r="J216" s="197">
        <f>ROUND(I216*H216,2)</f>
        <v>0</v>
      </c>
      <c r="K216" s="193" t="s">
        <v>160</v>
      </c>
      <c r="L216" s="198"/>
      <c r="M216" s="199" t="s">
        <v>1</v>
      </c>
      <c r="N216" s="200" t="s">
        <v>40</v>
      </c>
      <c r="O216" s="71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3" t="s">
        <v>161</v>
      </c>
      <c r="AT216" s="203" t="s">
        <v>156</v>
      </c>
      <c r="AU216" s="203" t="s">
        <v>85</v>
      </c>
      <c r="AY216" s="17" t="s">
        <v>154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7" t="s">
        <v>83</v>
      </c>
      <c r="BK216" s="204">
        <f>ROUND(I216*H216,2)</f>
        <v>0</v>
      </c>
      <c r="BL216" s="17" t="s">
        <v>162</v>
      </c>
      <c r="BM216" s="203" t="s">
        <v>279</v>
      </c>
    </row>
    <row r="217" spans="1:65" s="2" customFormat="1" ht="11.25">
      <c r="A217" s="34"/>
      <c r="B217" s="35"/>
      <c r="C217" s="36"/>
      <c r="D217" s="205" t="s">
        <v>163</v>
      </c>
      <c r="E217" s="36"/>
      <c r="F217" s="206" t="s">
        <v>523</v>
      </c>
      <c r="G217" s="36"/>
      <c r="H217" s="36"/>
      <c r="I217" s="36"/>
      <c r="J217" s="36"/>
      <c r="K217" s="36"/>
      <c r="L217" s="39"/>
      <c r="M217" s="208"/>
      <c r="N217" s="209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163</v>
      </c>
      <c r="AU217" s="17" t="s">
        <v>85</v>
      </c>
    </row>
    <row r="218" spans="1:65" s="14" customFormat="1" ht="11.25">
      <c r="B218" s="221"/>
      <c r="C218" s="222"/>
      <c r="D218" s="205" t="s">
        <v>164</v>
      </c>
      <c r="E218" s="223" t="s">
        <v>1</v>
      </c>
      <c r="F218" s="224" t="s">
        <v>786</v>
      </c>
      <c r="G218" s="222"/>
      <c r="H218" s="223" t="s">
        <v>1</v>
      </c>
      <c r="I218" s="222"/>
      <c r="J218" s="222"/>
      <c r="K218" s="222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164</v>
      </c>
      <c r="AU218" s="230" t="s">
        <v>85</v>
      </c>
      <c r="AV218" s="14" t="s">
        <v>83</v>
      </c>
      <c r="AW218" s="14" t="s">
        <v>31</v>
      </c>
      <c r="AX218" s="14" t="s">
        <v>75</v>
      </c>
      <c r="AY218" s="230" t="s">
        <v>154</v>
      </c>
    </row>
    <row r="219" spans="1:65" s="13" customFormat="1" ht="11.25">
      <c r="B219" s="210"/>
      <c r="C219" s="211"/>
      <c r="D219" s="205" t="s">
        <v>164</v>
      </c>
      <c r="E219" s="212" t="s">
        <v>1</v>
      </c>
      <c r="F219" s="213" t="s">
        <v>85</v>
      </c>
      <c r="G219" s="211"/>
      <c r="H219" s="214">
        <v>2</v>
      </c>
      <c r="I219" s="211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164</v>
      </c>
      <c r="AU219" s="220" t="s">
        <v>85</v>
      </c>
      <c r="AV219" s="13" t="s">
        <v>85</v>
      </c>
      <c r="AW219" s="13" t="s">
        <v>31</v>
      </c>
      <c r="AX219" s="13" t="s">
        <v>75</v>
      </c>
      <c r="AY219" s="220" t="s">
        <v>154</v>
      </c>
    </row>
    <row r="220" spans="1:65" s="15" customFormat="1" ht="11.25">
      <c r="B220" s="231"/>
      <c r="C220" s="232"/>
      <c r="D220" s="205" t="s">
        <v>164</v>
      </c>
      <c r="E220" s="233" t="s">
        <v>1</v>
      </c>
      <c r="F220" s="234" t="s">
        <v>171</v>
      </c>
      <c r="G220" s="232"/>
      <c r="H220" s="235">
        <v>2</v>
      </c>
      <c r="I220" s="232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164</v>
      </c>
      <c r="AU220" s="241" t="s">
        <v>85</v>
      </c>
      <c r="AV220" s="15" t="s">
        <v>162</v>
      </c>
      <c r="AW220" s="15" t="s">
        <v>31</v>
      </c>
      <c r="AX220" s="15" t="s">
        <v>83</v>
      </c>
      <c r="AY220" s="241" t="s">
        <v>154</v>
      </c>
    </row>
    <row r="221" spans="1:65" s="14" customFormat="1" ht="11.25">
      <c r="B221" s="221"/>
      <c r="C221" s="222"/>
      <c r="D221" s="205" t="s">
        <v>164</v>
      </c>
      <c r="E221" s="223" t="s">
        <v>1</v>
      </c>
      <c r="F221" s="224" t="s">
        <v>485</v>
      </c>
      <c r="G221" s="222"/>
      <c r="H221" s="223" t="s">
        <v>1</v>
      </c>
      <c r="I221" s="222"/>
      <c r="J221" s="222"/>
      <c r="K221" s="222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164</v>
      </c>
      <c r="AU221" s="230" t="s">
        <v>85</v>
      </c>
      <c r="AV221" s="14" t="s">
        <v>83</v>
      </c>
      <c r="AW221" s="14" t="s">
        <v>31</v>
      </c>
      <c r="AX221" s="14" t="s">
        <v>75</v>
      </c>
      <c r="AY221" s="230" t="s">
        <v>154</v>
      </c>
    </row>
    <row r="222" spans="1:65" s="2" customFormat="1" ht="24.2" customHeight="1">
      <c r="A222" s="34"/>
      <c r="B222" s="35"/>
      <c r="C222" s="191" t="s">
        <v>281</v>
      </c>
      <c r="D222" s="191" t="s">
        <v>156</v>
      </c>
      <c r="E222" s="192" t="s">
        <v>525</v>
      </c>
      <c r="F222" s="193" t="s">
        <v>526</v>
      </c>
      <c r="G222" s="194" t="s">
        <v>159</v>
      </c>
      <c r="H222" s="195">
        <v>1</v>
      </c>
      <c r="I222" s="314"/>
      <c r="J222" s="197">
        <f>ROUND(I222*H222,2)</f>
        <v>0</v>
      </c>
      <c r="K222" s="193" t="s">
        <v>160</v>
      </c>
      <c r="L222" s="198"/>
      <c r="M222" s="199" t="s">
        <v>1</v>
      </c>
      <c r="N222" s="200" t="s">
        <v>40</v>
      </c>
      <c r="O222" s="71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3" t="s">
        <v>161</v>
      </c>
      <c r="AT222" s="203" t="s">
        <v>156</v>
      </c>
      <c r="AU222" s="203" t="s">
        <v>85</v>
      </c>
      <c r="AY222" s="17" t="s">
        <v>154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7" t="s">
        <v>83</v>
      </c>
      <c r="BK222" s="204">
        <f>ROUND(I222*H222,2)</f>
        <v>0</v>
      </c>
      <c r="BL222" s="17" t="s">
        <v>162</v>
      </c>
      <c r="BM222" s="203" t="s">
        <v>284</v>
      </c>
    </row>
    <row r="223" spans="1:65" s="2" customFormat="1" ht="11.25">
      <c r="A223" s="34"/>
      <c r="B223" s="35"/>
      <c r="C223" s="36"/>
      <c r="D223" s="205" t="s">
        <v>163</v>
      </c>
      <c r="E223" s="36"/>
      <c r="F223" s="206" t="s">
        <v>526</v>
      </c>
      <c r="G223" s="36"/>
      <c r="H223" s="36"/>
      <c r="I223" s="36"/>
      <c r="J223" s="36"/>
      <c r="K223" s="36"/>
      <c r="L223" s="39"/>
      <c r="M223" s="208"/>
      <c r="N223" s="209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163</v>
      </c>
      <c r="AU223" s="17" t="s">
        <v>85</v>
      </c>
    </row>
    <row r="224" spans="1:65" s="14" customFormat="1" ht="11.25">
      <c r="B224" s="221"/>
      <c r="C224" s="222"/>
      <c r="D224" s="205" t="s">
        <v>164</v>
      </c>
      <c r="E224" s="223" t="s">
        <v>1</v>
      </c>
      <c r="F224" s="224" t="s">
        <v>787</v>
      </c>
      <c r="G224" s="222"/>
      <c r="H224" s="223" t="s">
        <v>1</v>
      </c>
      <c r="I224" s="222"/>
      <c r="J224" s="222"/>
      <c r="K224" s="222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164</v>
      </c>
      <c r="AU224" s="230" t="s">
        <v>85</v>
      </c>
      <c r="AV224" s="14" t="s">
        <v>83</v>
      </c>
      <c r="AW224" s="14" t="s">
        <v>31</v>
      </c>
      <c r="AX224" s="14" t="s">
        <v>75</v>
      </c>
      <c r="AY224" s="230" t="s">
        <v>154</v>
      </c>
    </row>
    <row r="225" spans="1:65" s="13" customFormat="1" ht="11.25">
      <c r="B225" s="210"/>
      <c r="C225" s="211"/>
      <c r="D225" s="205" t="s">
        <v>164</v>
      </c>
      <c r="E225" s="212" t="s">
        <v>1</v>
      </c>
      <c r="F225" s="213" t="s">
        <v>83</v>
      </c>
      <c r="G225" s="211"/>
      <c r="H225" s="214">
        <v>1</v>
      </c>
      <c r="I225" s="211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164</v>
      </c>
      <c r="AU225" s="220" t="s">
        <v>85</v>
      </c>
      <c r="AV225" s="13" t="s">
        <v>85</v>
      </c>
      <c r="AW225" s="13" t="s">
        <v>31</v>
      </c>
      <c r="AX225" s="13" t="s">
        <v>75</v>
      </c>
      <c r="AY225" s="220" t="s">
        <v>154</v>
      </c>
    </row>
    <row r="226" spans="1:65" s="15" customFormat="1" ht="11.25">
      <c r="B226" s="231"/>
      <c r="C226" s="232"/>
      <c r="D226" s="205" t="s">
        <v>164</v>
      </c>
      <c r="E226" s="233" t="s">
        <v>1</v>
      </c>
      <c r="F226" s="234" t="s">
        <v>171</v>
      </c>
      <c r="G226" s="232"/>
      <c r="H226" s="235">
        <v>1</v>
      </c>
      <c r="I226" s="232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164</v>
      </c>
      <c r="AU226" s="241" t="s">
        <v>85</v>
      </c>
      <c r="AV226" s="15" t="s">
        <v>162</v>
      </c>
      <c r="AW226" s="15" t="s">
        <v>31</v>
      </c>
      <c r="AX226" s="15" t="s">
        <v>83</v>
      </c>
      <c r="AY226" s="241" t="s">
        <v>154</v>
      </c>
    </row>
    <row r="227" spans="1:65" s="14" customFormat="1" ht="11.25">
      <c r="B227" s="221"/>
      <c r="C227" s="222"/>
      <c r="D227" s="205" t="s">
        <v>164</v>
      </c>
      <c r="E227" s="223" t="s">
        <v>1</v>
      </c>
      <c r="F227" s="224" t="s">
        <v>485</v>
      </c>
      <c r="G227" s="222"/>
      <c r="H227" s="223" t="s">
        <v>1</v>
      </c>
      <c r="I227" s="222"/>
      <c r="J227" s="222"/>
      <c r="K227" s="222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164</v>
      </c>
      <c r="AU227" s="230" t="s">
        <v>85</v>
      </c>
      <c r="AV227" s="14" t="s">
        <v>83</v>
      </c>
      <c r="AW227" s="14" t="s">
        <v>31</v>
      </c>
      <c r="AX227" s="14" t="s">
        <v>75</v>
      </c>
      <c r="AY227" s="230" t="s">
        <v>154</v>
      </c>
    </row>
    <row r="228" spans="1:65" s="2" customFormat="1" ht="24.2" customHeight="1">
      <c r="A228" s="34"/>
      <c r="B228" s="35"/>
      <c r="C228" s="191" t="s">
        <v>223</v>
      </c>
      <c r="D228" s="191" t="s">
        <v>156</v>
      </c>
      <c r="E228" s="192" t="s">
        <v>528</v>
      </c>
      <c r="F228" s="193" t="s">
        <v>529</v>
      </c>
      <c r="G228" s="194" t="s">
        <v>159</v>
      </c>
      <c r="H228" s="195">
        <v>2</v>
      </c>
      <c r="I228" s="314"/>
      <c r="J228" s="197">
        <f>ROUND(I228*H228,2)</f>
        <v>0</v>
      </c>
      <c r="K228" s="193" t="s">
        <v>160</v>
      </c>
      <c r="L228" s="198"/>
      <c r="M228" s="199" t="s">
        <v>1</v>
      </c>
      <c r="N228" s="200" t="s">
        <v>40</v>
      </c>
      <c r="O228" s="7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3" t="s">
        <v>161</v>
      </c>
      <c r="AT228" s="203" t="s">
        <v>156</v>
      </c>
      <c r="AU228" s="203" t="s">
        <v>85</v>
      </c>
      <c r="AY228" s="17" t="s">
        <v>154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7" t="s">
        <v>83</v>
      </c>
      <c r="BK228" s="204">
        <f>ROUND(I228*H228,2)</f>
        <v>0</v>
      </c>
      <c r="BL228" s="17" t="s">
        <v>162</v>
      </c>
      <c r="BM228" s="203" t="s">
        <v>293</v>
      </c>
    </row>
    <row r="229" spans="1:65" s="2" customFormat="1" ht="11.25">
      <c r="A229" s="34"/>
      <c r="B229" s="35"/>
      <c r="C229" s="36"/>
      <c r="D229" s="205" t="s">
        <v>163</v>
      </c>
      <c r="E229" s="36"/>
      <c r="F229" s="206" t="s">
        <v>529</v>
      </c>
      <c r="G229" s="36"/>
      <c r="H229" s="36"/>
      <c r="I229" s="36"/>
      <c r="J229" s="36"/>
      <c r="K229" s="36"/>
      <c r="L229" s="39"/>
      <c r="M229" s="208"/>
      <c r="N229" s="209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163</v>
      </c>
      <c r="AU229" s="17" t="s">
        <v>85</v>
      </c>
    </row>
    <row r="230" spans="1:65" s="14" customFormat="1" ht="11.25">
      <c r="B230" s="221"/>
      <c r="C230" s="222"/>
      <c r="D230" s="205" t="s">
        <v>164</v>
      </c>
      <c r="E230" s="223" t="s">
        <v>1</v>
      </c>
      <c r="F230" s="224" t="s">
        <v>788</v>
      </c>
      <c r="G230" s="222"/>
      <c r="H230" s="223" t="s">
        <v>1</v>
      </c>
      <c r="I230" s="222"/>
      <c r="J230" s="222"/>
      <c r="K230" s="222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164</v>
      </c>
      <c r="AU230" s="230" t="s">
        <v>85</v>
      </c>
      <c r="AV230" s="14" t="s">
        <v>83</v>
      </c>
      <c r="AW230" s="14" t="s">
        <v>31</v>
      </c>
      <c r="AX230" s="14" t="s">
        <v>75</v>
      </c>
      <c r="AY230" s="230" t="s">
        <v>154</v>
      </c>
    </row>
    <row r="231" spans="1:65" s="13" customFormat="1" ht="11.25">
      <c r="B231" s="210"/>
      <c r="C231" s="211"/>
      <c r="D231" s="205" t="s">
        <v>164</v>
      </c>
      <c r="E231" s="212" t="s">
        <v>1</v>
      </c>
      <c r="F231" s="213" t="s">
        <v>85</v>
      </c>
      <c r="G231" s="211"/>
      <c r="H231" s="214">
        <v>2</v>
      </c>
      <c r="I231" s="211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164</v>
      </c>
      <c r="AU231" s="220" t="s">
        <v>85</v>
      </c>
      <c r="AV231" s="13" t="s">
        <v>85</v>
      </c>
      <c r="AW231" s="13" t="s">
        <v>31</v>
      </c>
      <c r="AX231" s="13" t="s">
        <v>75</v>
      </c>
      <c r="AY231" s="220" t="s">
        <v>154</v>
      </c>
    </row>
    <row r="232" spans="1:65" s="15" customFormat="1" ht="11.25">
      <c r="B232" s="231"/>
      <c r="C232" s="232"/>
      <c r="D232" s="205" t="s">
        <v>164</v>
      </c>
      <c r="E232" s="233" t="s">
        <v>1</v>
      </c>
      <c r="F232" s="234" t="s">
        <v>171</v>
      </c>
      <c r="G232" s="232"/>
      <c r="H232" s="235">
        <v>2</v>
      </c>
      <c r="I232" s="232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164</v>
      </c>
      <c r="AU232" s="241" t="s">
        <v>85</v>
      </c>
      <c r="AV232" s="15" t="s">
        <v>162</v>
      </c>
      <c r="AW232" s="15" t="s">
        <v>31</v>
      </c>
      <c r="AX232" s="15" t="s">
        <v>83</v>
      </c>
      <c r="AY232" s="241" t="s">
        <v>154</v>
      </c>
    </row>
    <row r="233" spans="1:65" s="14" customFormat="1" ht="11.25">
      <c r="B233" s="221"/>
      <c r="C233" s="222"/>
      <c r="D233" s="205" t="s">
        <v>164</v>
      </c>
      <c r="E233" s="223" t="s">
        <v>1</v>
      </c>
      <c r="F233" s="224" t="s">
        <v>485</v>
      </c>
      <c r="G233" s="222"/>
      <c r="H233" s="223" t="s">
        <v>1</v>
      </c>
      <c r="I233" s="222"/>
      <c r="J233" s="222"/>
      <c r="K233" s="222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164</v>
      </c>
      <c r="AU233" s="230" t="s">
        <v>85</v>
      </c>
      <c r="AV233" s="14" t="s">
        <v>83</v>
      </c>
      <c r="AW233" s="14" t="s">
        <v>31</v>
      </c>
      <c r="AX233" s="14" t="s">
        <v>75</v>
      </c>
      <c r="AY233" s="230" t="s">
        <v>154</v>
      </c>
    </row>
    <row r="234" spans="1:65" s="2" customFormat="1" ht="24.2" customHeight="1">
      <c r="A234" s="34"/>
      <c r="B234" s="35"/>
      <c r="C234" s="191" t="s">
        <v>299</v>
      </c>
      <c r="D234" s="191" t="s">
        <v>156</v>
      </c>
      <c r="E234" s="192" t="s">
        <v>531</v>
      </c>
      <c r="F234" s="193" t="s">
        <v>532</v>
      </c>
      <c r="G234" s="194" t="s">
        <v>159</v>
      </c>
      <c r="H234" s="195">
        <v>2</v>
      </c>
      <c r="I234" s="314"/>
      <c r="J234" s="197">
        <f>ROUND(I234*H234,2)</f>
        <v>0</v>
      </c>
      <c r="K234" s="193" t="s">
        <v>160</v>
      </c>
      <c r="L234" s="198"/>
      <c r="M234" s="199" t="s">
        <v>1</v>
      </c>
      <c r="N234" s="200" t="s">
        <v>40</v>
      </c>
      <c r="O234" s="71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3" t="s">
        <v>161</v>
      </c>
      <c r="AT234" s="203" t="s">
        <v>156</v>
      </c>
      <c r="AU234" s="203" t="s">
        <v>85</v>
      </c>
      <c r="AY234" s="17" t="s">
        <v>154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7" t="s">
        <v>83</v>
      </c>
      <c r="BK234" s="204">
        <f>ROUND(I234*H234,2)</f>
        <v>0</v>
      </c>
      <c r="BL234" s="17" t="s">
        <v>162</v>
      </c>
      <c r="BM234" s="203" t="s">
        <v>302</v>
      </c>
    </row>
    <row r="235" spans="1:65" s="2" customFormat="1" ht="11.25">
      <c r="A235" s="34"/>
      <c r="B235" s="35"/>
      <c r="C235" s="36"/>
      <c r="D235" s="205" t="s">
        <v>163</v>
      </c>
      <c r="E235" s="36"/>
      <c r="F235" s="206" t="s">
        <v>532</v>
      </c>
      <c r="G235" s="36"/>
      <c r="H235" s="36"/>
      <c r="I235" s="36"/>
      <c r="J235" s="36"/>
      <c r="K235" s="36"/>
      <c r="L235" s="39"/>
      <c r="M235" s="208"/>
      <c r="N235" s="209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163</v>
      </c>
      <c r="AU235" s="17" t="s">
        <v>85</v>
      </c>
    </row>
    <row r="236" spans="1:65" s="14" customFormat="1" ht="11.25">
      <c r="B236" s="221"/>
      <c r="C236" s="222"/>
      <c r="D236" s="205" t="s">
        <v>164</v>
      </c>
      <c r="E236" s="223" t="s">
        <v>1</v>
      </c>
      <c r="F236" s="224" t="s">
        <v>789</v>
      </c>
      <c r="G236" s="222"/>
      <c r="H236" s="223" t="s">
        <v>1</v>
      </c>
      <c r="I236" s="222"/>
      <c r="J236" s="222"/>
      <c r="K236" s="222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164</v>
      </c>
      <c r="AU236" s="230" t="s">
        <v>85</v>
      </c>
      <c r="AV236" s="14" t="s">
        <v>83</v>
      </c>
      <c r="AW236" s="14" t="s">
        <v>31</v>
      </c>
      <c r="AX236" s="14" t="s">
        <v>75</v>
      </c>
      <c r="AY236" s="230" t="s">
        <v>154</v>
      </c>
    </row>
    <row r="237" spans="1:65" s="13" customFormat="1" ht="11.25">
      <c r="B237" s="210"/>
      <c r="C237" s="211"/>
      <c r="D237" s="205" t="s">
        <v>164</v>
      </c>
      <c r="E237" s="212" t="s">
        <v>1</v>
      </c>
      <c r="F237" s="213" t="s">
        <v>85</v>
      </c>
      <c r="G237" s="211"/>
      <c r="H237" s="214">
        <v>2</v>
      </c>
      <c r="I237" s="211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164</v>
      </c>
      <c r="AU237" s="220" t="s">
        <v>85</v>
      </c>
      <c r="AV237" s="13" t="s">
        <v>85</v>
      </c>
      <c r="AW237" s="13" t="s">
        <v>31</v>
      </c>
      <c r="AX237" s="13" t="s">
        <v>75</v>
      </c>
      <c r="AY237" s="220" t="s">
        <v>154</v>
      </c>
    </row>
    <row r="238" spans="1:65" s="15" customFormat="1" ht="11.25">
      <c r="B238" s="231"/>
      <c r="C238" s="232"/>
      <c r="D238" s="205" t="s">
        <v>164</v>
      </c>
      <c r="E238" s="233" t="s">
        <v>1</v>
      </c>
      <c r="F238" s="234" t="s">
        <v>171</v>
      </c>
      <c r="G238" s="232"/>
      <c r="H238" s="235">
        <v>2</v>
      </c>
      <c r="I238" s="232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164</v>
      </c>
      <c r="AU238" s="241" t="s">
        <v>85</v>
      </c>
      <c r="AV238" s="15" t="s">
        <v>162</v>
      </c>
      <c r="AW238" s="15" t="s">
        <v>31</v>
      </c>
      <c r="AX238" s="15" t="s">
        <v>83</v>
      </c>
      <c r="AY238" s="241" t="s">
        <v>154</v>
      </c>
    </row>
    <row r="239" spans="1:65" s="14" customFormat="1" ht="11.25">
      <c r="B239" s="221"/>
      <c r="C239" s="222"/>
      <c r="D239" s="205" t="s">
        <v>164</v>
      </c>
      <c r="E239" s="223" t="s">
        <v>1</v>
      </c>
      <c r="F239" s="224" t="s">
        <v>485</v>
      </c>
      <c r="G239" s="222"/>
      <c r="H239" s="223" t="s">
        <v>1</v>
      </c>
      <c r="I239" s="222"/>
      <c r="J239" s="222"/>
      <c r="K239" s="222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164</v>
      </c>
      <c r="AU239" s="230" t="s">
        <v>85</v>
      </c>
      <c r="AV239" s="14" t="s">
        <v>83</v>
      </c>
      <c r="AW239" s="14" t="s">
        <v>31</v>
      </c>
      <c r="AX239" s="14" t="s">
        <v>75</v>
      </c>
      <c r="AY239" s="230" t="s">
        <v>154</v>
      </c>
    </row>
    <row r="240" spans="1:65" s="2" customFormat="1" ht="24.2" customHeight="1">
      <c r="A240" s="34"/>
      <c r="B240" s="35"/>
      <c r="C240" s="191" t="s">
        <v>232</v>
      </c>
      <c r="D240" s="191" t="s">
        <v>156</v>
      </c>
      <c r="E240" s="192" t="s">
        <v>534</v>
      </c>
      <c r="F240" s="193" t="s">
        <v>535</v>
      </c>
      <c r="G240" s="194" t="s">
        <v>159</v>
      </c>
      <c r="H240" s="195">
        <v>2</v>
      </c>
      <c r="I240" s="314"/>
      <c r="J240" s="197">
        <f>ROUND(I240*H240,2)</f>
        <v>0</v>
      </c>
      <c r="K240" s="193" t="s">
        <v>160</v>
      </c>
      <c r="L240" s="198"/>
      <c r="M240" s="199" t="s">
        <v>1</v>
      </c>
      <c r="N240" s="200" t="s">
        <v>40</v>
      </c>
      <c r="O240" s="71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3" t="s">
        <v>161</v>
      </c>
      <c r="AT240" s="203" t="s">
        <v>156</v>
      </c>
      <c r="AU240" s="203" t="s">
        <v>85</v>
      </c>
      <c r="AY240" s="17" t="s">
        <v>154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7" t="s">
        <v>83</v>
      </c>
      <c r="BK240" s="204">
        <f>ROUND(I240*H240,2)</f>
        <v>0</v>
      </c>
      <c r="BL240" s="17" t="s">
        <v>162</v>
      </c>
      <c r="BM240" s="203" t="s">
        <v>306</v>
      </c>
    </row>
    <row r="241" spans="1:65" s="2" customFormat="1" ht="11.25">
      <c r="A241" s="34"/>
      <c r="B241" s="35"/>
      <c r="C241" s="36"/>
      <c r="D241" s="205" t="s">
        <v>163</v>
      </c>
      <c r="E241" s="36"/>
      <c r="F241" s="206" t="s">
        <v>535</v>
      </c>
      <c r="G241" s="36"/>
      <c r="H241" s="36"/>
      <c r="I241" s="36"/>
      <c r="J241" s="36"/>
      <c r="K241" s="36"/>
      <c r="L241" s="39"/>
      <c r="M241" s="208"/>
      <c r="N241" s="209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163</v>
      </c>
      <c r="AU241" s="17" t="s">
        <v>85</v>
      </c>
    </row>
    <row r="242" spans="1:65" s="14" customFormat="1" ht="11.25">
      <c r="B242" s="221"/>
      <c r="C242" s="222"/>
      <c r="D242" s="205" t="s">
        <v>164</v>
      </c>
      <c r="E242" s="223" t="s">
        <v>1</v>
      </c>
      <c r="F242" s="224" t="s">
        <v>790</v>
      </c>
      <c r="G242" s="222"/>
      <c r="H242" s="223" t="s">
        <v>1</v>
      </c>
      <c r="I242" s="222"/>
      <c r="J242" s="222"/>
      <c r="K242" s="222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164</v>
      </c>
      <c r="AU242" s="230" t="s">
        <v>85</v>
      </c>
      <c r="AV242" s="14" t="s">
        <v>83</v>
      </c>
      <c r="AW242" s="14" t="s">
        <v>31</v>
      </c>
      <c r="AX242" s="14" t="s">
        <v>75</v>
      </c>
      <c r="AY242" s="230" t="s">
        <v>154</v>
      </c>
    </row>
    <row r="243" spans="1:65" s="13" customFormat="1" ht="11.25">
      <c r="B243" s="210"/>
      <c r="C243" s="211"/>
      <c r="D243" s="205" t="s">
        <v>164</v>
      </c>
      <c r="E243" s="212" t="s">
        <v>1</v>
      </c>
      <c r="F243" s="213" t="s">
        <v>85</v>
      </c>
      <c r="G243" s="211"/>
      <c r="H243" s="214">
        <v>2</v>
      </c>
      <c r="I243" s="211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164</v>
      </c>
      <c r="AU243" s="220" t="s">
        <v>85</v>
      </c>
      <c r="AV243" s="13" t="s">
        <v>85</v>
      </c>
      <c r="AW243" s="13" t="s">
        <v>31</v>
      </c>
      <c r="AX243" s="13" t="s">
        <v>75</v>
      </c>
      <c r="AY243" s="220" t="s">
        <v>154</v>
      </c>
    </row>
    <row r="244" spans="1:65" s="15" customFormat="1" ht="11.25">
      <c r="B244" s="231"/>
      <c r="C244" s="232"/>
      <c r="D244" s="205" t="s">
        <v>164</v>
      </c>
      <c r="E244" s="233" t="s">
        <v>1</v>
      </c>
      <c r="F244" s="234" t="s">
        <v>171</v>
      </c>
      <c r="G244" s="232"/>
      <c r="H244" s="235">
        <v>2</v>
      </c>
      <c r="I244" s="232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164</v>
      </c>
      <c r="AU244" s="241" t="s">
        <v>85</v>
      </c>
      <c r="AV244" s="15" t="s">
        <v>162</v>
      </c>
      <c r="AW244" s="15" t="s">
        <v>31</v>
      </c>
      <c r="AX244" s="15" t="s">
        <v>83</v>
      </c>
      <c r="AY244" s="241" t="s">
        <v>154</v>
      </c>
    </row>
    <row r="245" spans="1:65" s="14" customFormat="1" ht="11.25">
      <c r="B245" s="221"/>
      <c r="C245" s="222"/>
      <c r="D245" s="205" t="s">
        <v>164</v>
      </c>
      <c r="E245" s="223" t="s">
        <v>1</v>
      </c>
      <c r="F245" s="224" t="s">
        <v>485</v>
      </c>
      <c r="G245" s="222"/>
      <c r="H245" s="223" t="s">
        <v>1</v>
      </c>
      <c r="I245" s="222"/>
      <c r="J245" s="222"/>
      <c r="K245" s="222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164</v>
      </c>
      <c r="AU245" s="230" t="s">
        <v>85</v>
      </c>
      <c r="AV245" s="14" t="s">
        <v>83</v>
      </c>
      <c r="AW245" s="14" t="s">
        <v>31</v>
      </c>
      <c r="AX245" s="14" t="s">
        <v>75</v>
      </c>
      <c r="AY245" s="230" t="s">
        <v>154</v>
      </c>
    </row>
    <row r="246" spans="1:65" s="2" customFormat="1" ht="24.2" customHeight="1">
      <c r="A246" s="34"/>
      <c r="B246" s="35"/>
      <c r="C246" s="191" t="s">
        <v>7</v>
      </c>
      <c r="D246" s="191" t="s">
        <v>156</v>
      </c>
      <c r="E246" s="192" t="s">
        <v>537</v>
      </c>
      <c r="F246" s="193" t="s">
        <v>538</v>
      </c>
      <c r="G246" s="194" t="s">
        <v>159</v>
      </c>
      <c r="H246" s="195">
        <v>1</v>
      </c>
      <c r="I246" s="314"/>
      <c r="J246" s="197">
        <f>ROUND(I246*H246,2)</f>
        <v>0</v>
      </c>
      <c r="K246" s="193" t="s">
        <v>160</v>
      </c>
      <c r="L246" s="198"/>
      <c r="M246" s="199" t="s">
        <v>1</v>
      </c>
      <c r="N246" s="200" t="s">
        <v>40</v>
      </c>
      <c r="O246" s="71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3" t="s">
        <v>161</v>
      </c>
      <c r="AT246" s="203" t="s">
        <v>156</v>
      </c>
      <c r="AU246" s="203" t="s">
        <v>85</v>
      </c>
      <c r="AY246" s="17" t="s">
        <v>154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7" t="s">
        <v>83</v>
      </c>
      <c r="BK246" s="204">
        <f>ROUND(I246*H246,2)</f>
        <v>0</v>
      </c>
      <c r="BL246" s="17" t="s">
        <v>162</v>
      </c>
      <c r="BM246" s="203" t="s">
        <v>205</v>
      </c>
    </row>
    <row r="247" spans="1:65" s="2" customFormat="1" ht="11.25">
      <c r="A247" s="34"/>
      <c r="B247" s="35"/>
      <c r="C247" s="36"/>
      <c r="D247" s="205" t="s">
        <v>163</v>
      </c>
      <c r="E247" s="36"/>
      <c r="F247" s="206" t="s">
        <v>538</v>
      </c>
      <c r="G247" s="36"/>
      <c r="H247" s="36"/>
      <c r="I247" s="36"/>
      <c r="J247" s="36"/>
      <c r="K247" s="36"/>
      <c r="L247" s="39"/>
      <c r="M247" s="208"/>
      <c r="N247" s="209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163</v>
      </c>
      <c r="AU247" s="17" t="s">
        <v>85</v>
      </c>
    </row>
    <row r="248" spans="1:65" s="14" customFormat="1" ht="11.25">
      <c r="B248" s="221"/>
      <c r="C248" s="222"/>
      <c r="D248" s="205" t="s">
        <v>164</v>
      </c>
      <c r="E248" s="223" t="s">
        <v>1</v>
      </c>
      <c r="F248" s="224" t="s">
        <v>791</v>
      </c>
      <c r="G248" s="222"/>
      <c r="H248" s="223" t="s">
        <v>1</v>
      </c>
      <c r="I248" s="222"/>
      <c r="J248" s="222"/>
      <c r="K248" s="222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164</v>
      </c>
      <c r="AU248" s="230" t="s">
        <v>85</v>
      </c>
      <c r="AV248" s="14" t="s">
        <v>83</v>
      </c>
      <c r="AW248" s="14" t="s">
        <v>31</v>
      </c>
      <c r="AX248" s="14" t="s">
        <v>75</v>
      </c>
      <c r="AY248" s="230" t="s">
        <v>154</v>
      </c>
    </row>
    <row r="249" spans="1:65" s="13" customFormat="1" ht="11.25">
      <c r="B249" s="210"/>
      <c r="C249" s="211"/>
      <c r="D249" s="205" t="s">
        <v>164</v>
      </c>
      <c r="E249" s="212" t="s">
        <v>1</v>
      </c>
      <c r="F249" s="213" t="s">
        <v>83</v>
      </c>
      <c r="G249" s="211"/>
      <c r="H249" s="214">
        <v>1</v>
      </c>
      <c r="I249" s="211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164</v>
      </c>
      <c r="AU249" s="220" t="s">
        <v>85</v>
      </c>
      <c r="AV249" s="13" t="s">
        <v>85</v>
      </c>
      <c r="AW249" s="13" t="s">
        <v>31</v>
      </c>
      <c r="AX249" s="13" t="s">
        <v>75</v>
      </c>
      <c r="AY249" s="220" t="s">
        <v>154</v>
      </c>
    </row>
    <row r="250" spans="1:65" s="15" customFormat="1" ht="11.25">
      <c r="B250" s="231"/>
      <c r="C250" s="232"/>
      <c r="D250" s="205" t="s">
        <v>164</v>
      </c>
      <c r="E250" s="233" t="s">
        <v>1</v>
      </c>
      <c r="F250" s="234" t="s">
        <v>171</v>
      </c>
      <c r="G250" s="232"/>
      <c r="H250" s="235">
        <v>1</v>
      </c>
      <c r="I250" s="232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164</v>
      </c>
      <c r="AU250" s="241" t="s">
        <v>85</v>
      </c>
      <c r="AV250" s="15" t="s">
        <v>162</v>
      </c>
      <c r="AW250" s="15" t="s">
        <v>31</v>
      </c>
      <c r="AX250" s="15" t="s">
        <v>83</v>
      </c>
      <c r="AY250" s="241" t="s">
        <v>154</v>
      </c>
    </row>
    <row r="251" spans="1:65" s="14" customFormat="1" ht="11.25">
      <c r="B251" s="221"/>
      <c r="C251" s="222"/>
      <c r="D251" s="205" t="s">
        <v>164</v>
      </c>
      <c r="E251" s="223" t="s">
        <v>1</v>
      </c>
      <c r="F251" s="224" t="s">
        <v>485</v>
      </c>
      <c r="G251" s="222"/>
      <c r="H251" s="223" t="s">
        <v>1</v>
      </c>
      <c r="I251" s="222"/>
      <c r="J251" s="222"/>
      <c r="K251" s="222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164</v>
      </c>
      <c r="AU251" s="230" t="s">
        <v>85</v>
      </c>
      <c r="AV251" s="14" t="s">
        <v>83</v>
      </c>
      <c r="AW251" s="14" t="s">
        <v>31</v>
      </c>
      <c r="AX251" s="14" t="s">
        <v>75</v>
      </c>
      <c r="AY251" s="230" t="s">
        <v>154</v>
      </c>
    </row>
    <row r="252" spans="1:65" s="2" customFormat="1" ht="24.2" customHeight="1">
      <c r="A252" s="34"/>
      <c r="B252" s="35"/>
      <c r="C252" s="191" t="s">
        <v>242</v>
      </c>
      <c r="D252" s="191" t="s">
        <v>156</v>
      </c>
      <c r="E252" s="192" t="s">
        <v>540</v>
      </c>
      <c r="F252" s="193" t="s">
        <v>541</v>
      </c>
      <c r="G252" s="194" t="s">
        <v>159</v>
      </c>
      <c r="H252" s="195">
        <v>2</v>
      </c>
      <c r="I252" s="314"/>
      <c r="J252" s="197">
        <f>ROUND(I252*H252,2)</f>
        <v>0</v>
      </c>
      <c r="K252" s="193" t="s">
        <v>160</v>
      </c>
      <c r="L252" s="198"/>
      <c r="M252" s="199" t="s">
        <v>1</v>
      </c>
      <c r="N252" s="200" t="s">
        <v>40</v>
      </c>
      <c r="O252" s="71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3" t="s">
        <v>161</v>
      </c>
      <c r="AT252" s="203" t="s">
        <v>156</v>
      </c>
      <c r="AU252" s="203" t="s">
        <v>85</v>
      </c>
      <c r="AY252" s="17" t="s">
        <v>154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7" t="s">
        <v>83</v>
      </c>
      <c r="BK252" s="204">
        <f>ROUND(I252*H252,2)</f>
        <v>0</v>
      </c>
      <c r="BL252" s="17" t="s">
        <v>162</v>
      </c>
      <c r="BM252" s="203" t="s">
        <v>318</v>
      </c>
    </row>
    <row r="253" spans="1:65" s="2" customFormat="1" ht="11.25">
      <c r="A253" s="34"/>
      <c r="B253" s="35"/>
      <c r="C253" s="36"/>
      <c r="D253" s="205" t="s">
        <v>163</v>
      </c>
      <c r="E253" s="36"/>
      <c r="F253" s="206" t="s">
        <v>541</v>
      </c>
      <c r="G253" s="36"/>
      <c r="H253" s="36"/>
      <c r="I253" s="36"/>
      <c r="J253" s="36"/>
      <c r="K253" s="36"/>
      <c r="L253" s="39"/>
      <c r="M253" s="208"/>
      <c r="N253" s="209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163</v>
      </c>
      <c r="AU253" s="17" t="s">
        <v>85</v>
      </c>
    </row>
    <row r="254" spans="1:65" s="14" customFormat="1" ht="11.25">
      <c r="B254" s="221"/>
      <c r="C254" s="222"/>
      <c r="D254" s="205" t="s">
        <v>164</v>
      </c>
      <c r="E254" s="223" t="s">
        <v>1</v>
      </c>
      <c r="F254" s="224" t="s">
        <v>792</v>
      </c>
      <c r="G254" s="222"/>
      <c r="H254" s="223" t="s">
        <v>1</v>
      </c>
      <c r="I254" s="222"/>
      <c r="J254" s="222"/>
      <c r="K254" s="222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164</v>
      </c>
      <c r="AU254" s="230" t="s">
        <v>85</v>
      </c>
      <c r="AV254" s="14" t="s">
        <v>83</v>
      </c>
      <c r="AW254" s="14" t="s">
        <v>31</v>
      </c>
      <c r="AX254" s="14" t="s">
        <v>75</v>
      </c>
      <c r="AY254" s="230" t="s">
        <v>154</v>
      </c>
    </row>
    <row r="255" spans="1:65" s="13" customFormat="1" ht="11.25">
      <c r="B255" s="210"/>
      <c r="C255" s="211"/>
      <c r="D255" s="205" t="s">
        <v>164</v>
      </c>
      <c r="E255" s="212" t="s">
        <v>1</v>
      </c>
      <c r="F255" s="213" t="s">
        <v>85</v>
      </c>
      <c r="G255" s="211"/>
      <c r="H255" s="214">
        <v>2</v>
      </c>
      <c r="I255" s="211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164</v>
      </c>
      <c r="AU255" s="220" t="s">
        <v>85</v>
      </c>
      <c r="AV255" s="13" t="s">
        <v>85</v>
      </c>
      <c r="AW255" s="13" t="s">
        <v>31</v>
      </c>
      <c r="AX255" s="13" t="s">
        <v>75</v>
      </c>
      <c r="AY255" s="220" t="s">
        <v>154</v>
      </c>
    </row>
    <row r="256" spans="1:65" s="15" customFormat="1" ht="11.25">
      <c r="B256" s="231"/>
      <c r="C256" s="232"/>
      <c r="D256" s="205" t="s">
        <v>164</v>
      </c>
      <c r="E256" s="233" t="s">
        <v>1</v>
      </c>
      <c r="F256" s="234" t="s">
        <v>171</v>
      </c>
      <c r="G256" s="232"/>
      <c r="H256" s="235">
        <v>2</v>
      </c>
      <c r="I256" s="232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164</v>
      </c>
      <c r="AU256" s="241" t="s">
        <v>85</v>
      </c>
      <c r="AV256" s="15" t="s">
        <v>162</v>
      </c>
      <c r="AW256" s="15" t="s">
        <v>31</v>
      </c>
      <c r="AX256" s="15" t="s">
        <v>83</v>
      </c>
      <c r="AY256" s="241" t="s">
        <v>154</v>
      </c>
    </row>
    <row r="257" spans="1:65" s="14" customFormat="1" ht="11.25">
      <c r="B257" s="221"/>
      <c r="C257" s="222"/>
      <c r="D257" s="205" t="s">
        <v>164</v>
      </c>
      <c r="E257" s="223" t="s">
        <v>1</v>
      </c>
      <c r="F257" s="224" t="s">
        <v>485</v>
      </c>
      <c r="G257" s="222"/>
      <c r="H257" s="223" t="s">
        <v>1</v>
      </c>
      <c r="I257" s="222"/>
      <c r="J257" s="222"/>
      <c r="K257" s="222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164</v>
      </c>
      <c r="AU257" s="230" t="s">
        <v>85</v>
      </c>
      <c r="AV257" s="14" t="s">
        <v>83</v>
      </c>
      <c r="AW257" s="14" t="s">
        <v>31</v>
      </c>
      <c r="AX257" s="14" t="s">
        <v>75</v>
      </c>
      <c r="AY257" s="230" t="s">
        <v>154</v>
      </c>
    </row>
    <row r="258" spans="1:65" s="2" customFormat="1" ht="24.2" customHeight="1">
      <c r="A258" s="34"/>
      <c r="B258" s="35"/>
      <c r="C258" s="191" t="s">
        <v>325</v>
      </c>
      <c r="D258" s="191" t="s">
        <v>156</v>
      </c>
      <c r="E258" s="192" t="s">
        <v>793</v>
      </c>
      <c r="F258" s="193" t="s">
        <v>794</v>
      </c>
      <c r="G258" s="194" t="s">
        <v>159</v>
      </c>
      <c r="H258" s="195">
        <v>3</v>
      </c>
      <c r="I258" s="314"/>
      <c r="J258" s="197">
        <f>ROUND(I258*H258,2)</f>
        <v>0</v>
      </c>
      <c r="K258" s="193" t="s">
        <v>160</v>
      </c>
      <c r="L258" s="198"/>
      <c r="M258" s="199" t="s">
        <v>1</v>
      </c>
      <c r="N258" s="200" t="s">
        <v>40</v>
      </c>
      <c r="O258" s="71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3" t="s">
        <v>161</v>
      </c>
      <c r="AT258" s="203" t="s">
        <v>156</v>
      </c>
      <c r="AU258" s="203" t="s">
        <v>85</v>
      </c>
      <c r="AY258" s="17" t="s">
        <v>154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7" t="s">
        <v>83</v>
      </c>
      <c r="BK258" s="204">
        <f>ROUND(I258*H258,2)</f>
        <v>0</v>
      </c>
      <c r="BL258" s="17" t="s">
        <v>162</v>
      </c>
      <c r="BM258" s="203" t="s">
        <v>328</v>
      </c>
    </row>
    <row r="259" spans="1:65" s="2" customFormat="1" ht="11.25">
      <c r="A259" s="34"/>
      <c r="B259" s="35"/>
      <c r="C259" s="36"/>
      <c r="D259" s="205" t="s">
        <v>163</v>
      </c>
      <c r="E259" s="36"/>
      <c r="F259" s="206" t="s">
        <v>794</v>
      </c>
      <c r="G259" s="36"/>
      <c r="H259" s="36"/>
      <c r="I259" s="36"/>
      <c r="J259" s="36"/>
      <c r="K259" s="36"/>
      <c r="L259" s="39"/>
      <c r="M259" s="208"/>
      <c r="N259" s="209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163</v>
      </c>
      <c r="AU259" s="17" t="s">
        <v>85</v>
      </c>
    </row>
    <row r="260" spans="1:65" s="14" customFormat="1" ht="11.25">
      <c r="B260" s="221"/>
      <c r="C260" s="222"/>
      <c r="D260" s="205" t="s">
        <v>164</v>
      </c>
      <c r="E260" s="223" t="s">
        <v>1</v>
      </c>
      <c r="F260" s="224" t="s">
        <v>795</v>
      </c>
      <c r="G260" s="222"/>
      <c r="H260" s="223" t="s">
        <v>1</v>
      </c>
      <c r="I260" s="222"/>
      <c r="J260" s="222"/>
      <c r="K260" s="222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164</v>
      </c>
      <c r="AU260" s="230" t="s">
        <v>85</v>
      </c>
      <c r="AV260" s="14" t="s">
        <v>83</v>
      </c>
      <c r="AW260" s="14" t="s">
        <v>31</v>
      </c>
      <c r="AX260" s="14" t="s">
        <v>75</v>
      </c>
      <c r="AY260" s="230" t="s">
        <v>154</v>
      </c>
    </row>
    <row r="261" spans="1:65" s="13" customFormat="1" ht="11.25">
      <c r="B261" s="210"/>
      <c r="C261" s="211"/>
      <c r="D261" s="205" t="s">
        <v>164</v>
      </c>
      <c r="E261" s="212" t="s">
        <v>1</v>
      </c>
      <c r="F261" s="213" t="s">
        <v>178</v>
      </c>
      <c r="G261" s="211"/>
      <c r="H261" s="214">
        <v>3</v>
      </c>
      <c r="I261" s="211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164</v>
      </c>
      <c r="AU261" s="220" t="s">
        <v>85</v>
      </c>
      <c r="AV261" s="13" t="s">
        <v>85</v>
      </c>
      <c r="AW261" s="13" t="s">
        <v>31</v>
      </c>
      <c r="AX261" s="13" t="s">
        <v>75</v>
      </c>
      <c r="AY261" s="220" t="s">
        <v>154</v>
      </c>
    </row>
    <row r="262" spans="1:65" s="15" customFormat="1" ht="11.25">
      <c r="B262" s="231"/>
      <c r="C262" s="232"/>
      <c r="D262" s="205" t="s">
        <v>164</v>
      </c>
      <c r="E262" s="233" t="s">
        <v>1</v>
      </c>
      <c r="F262" s="234" t="s">
        <v>171</v>
      </c>
      <c r="G262" s="232"/>
      <c r="H262" s="235">
        <v>3</v>
      </c>
      <c r="I262" s="232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164</v>
      </c>
      <c r="AU262" s="241" t="s">
        <v>85</v>
      </c>
      <c r="AV262" s="15" t="s">
        <v>162</v>
      </c>
      <c r="AW262" s="15" t="s">
        <v>31</v>
      </c>
      <c r="AX262" s="15" t="s">
        <v>83</v>
      </c>
      <c r="AY262" s="241" t="s">
        <v>154</v>
      </c>
    </row>
    <row r="263" spans="1:65" s="14" customFormat="1" ht="11.25">
      <c r="B263" s="221"/>
      <c r="C263" s="222"/>
      <c r="D263" s="205" t="s">
        <v>164</v>
      </c>
      <c r="E263" s="223" t="s">
        <v>1</v>
      </c>
      <c r="F263" s="224" t="s">
        <v>485</v>
      </c>
      <c r="G263" s="222"/>
      <c r="H263" s="223" t="s">
        <v>1</v>
      </c>
      <c r="I263" s="222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164</v>
      </c>
      <c r="AU263" s="230" t="s">
        <v>85</v>
      </c>
      <c r="AV263" s="14" t="s">
        <v>83</v>
      </c>
      <c r="AW263" s="14" t="s">
        <v>31</v>
      </c>
      <c r="AX263" s="14" t="s">
        <v>75</v>
      </c>
      <c r="AY263" s="230" t="s">
        <v>154</v>
      </c>
    </row>
    <row r="264" spans="1:65" s="2" customFormat="1" ht="24.2" customHeight="1">
      <c r="A264" s="34"/>
      <c r="B264" s="35"/>
      <c r="C264" s="191" t="s">
        <v>244</v>
      </c>
      <c r="D264" s="191" t="s">
        <v>156</v>
      </c>
      <c r="E264" s="192" t="s">
        <v>796</v>
      </c>
      <c r="F264" s="193" t="s">
        <v>797</v>
      </c>
      <c r="G264" s="194" t="s">
        <v>159</v>
      </c>
      <c r="H264" s="195">
        <v>2</v>
      </c>
      <c r="I264" s="314"/>
      <c r="J264" s="197">
        <f>ROUND(I264*H264,2)</f>
        <v>0</v>
      </c>
      <c r="K264" s="193" t="s">
        <v>160</v>
      </c>
      <c r="L264" s="198"/>
      <c r="M264" s="199" t="s">
        <v>1</v>
      </c>
      <c r="N264" s="200" t="s">
        <v>40</v>
      </c>
      <c r="O264" s="71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3" t="s">
        <v>161</v>
      </c>
      <c r="AT264" s="203" t="s">
        <v>156</v>
      </c>
      <c r="AU264" s="203" t="s">
        <v>85</v>
      </c>
      <c r="AY264" s="17" t="s">
        <v>154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7" t="s">
        <v>83</v>
      </c>
      <c r="BK264" s="204">
        <f>ROUND(I264*H264,2)</f>
        <v>0</v>
      </c>
      <c r="BL264" s="17" t="s">
        <v>162</v>
      </c>
      <c r="BM264" s="203" t="s">
        <v>341</v>
      </c>
    </row>
    <row r="265" spans="1:65" s="2" customFormat="1" ht="11.25">
      <c r="A265" s="34"/>
      <c r="B265" s="35"/>
      <c r="C265" s="36"/>
      <c r="D265" s="205" t="s">
        <v>163</v>
      </c>
      <c r="E265" s="36"/>
      <c r="F265" s="206" t="s">
        <v>797</v>
      </c>
      <c r="G265" s="36"/>
      <c r="H265" s="36"/>
      <c r="I265" s="36"/>
      <c r="J265" s="36"/>
      <c r="K265" s="36"/>
      <c r="L265" s="39"/>
      <c r="M265" s="208"/>
      <c r="N265" s="209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163</v>
      </c>
      <c r="AU265" s="17" t="s">
        <v>85</v>
      </c>
    </row>
    <row r="266" spans="1:65" s="14" customFormat="1" ht="11.25">
      <c r="B266" s="221"/>
      <c r="C266" s="222"/>
      <c r="D266" s="205" t="s">
        <v>164</v>
      </c>
      <c r="E266" s="223" t="s">
        <v>1</v>
      </c>
      <c r="F266" s="224" t="s">
        <v>798</v>
      </c>
      <c r="G266" s="222"/>
      <c r="H266" s="223" t="s">
        <v>1</v>
      </c>
      <c r="I266" s="222"/>
      <c r="J266" s="222"/>
      <c r="K266" s="222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164</v>
      </c>
      <c r="AU266" s="230" t="s">
        <v>85</v>
      </c>
      <c r="AV266" s="14" t="s">
        <v>83</v>
      </c>
      <c r="AW266" s="14" t="s">
        <v>31</v>
      </c>
      <c r="AX266" s="14" t="s">
        <v>75</v>
      </c>
      <c r="AY266" s="230" t="s">
        <v>154</v>
      </c>
    </row>
    <row r="267" spans="1:65" s="13" customFormat="1" ht="11.25">
      <c r="B267" s="210"/>
      <c r="C267" s="211"/>
      <c r="D267" s="205" t="s">
        <v>164</v>
      </c>
      <c r="E267" s="212" t="s">
        <v>1</v>
      </c>
      <c r="F267" s="213" t="s">
        <v>85</v>
      </c>
      <c r="G267" s="211"/>
      <c r="H267" s="214">
        <v>2</v>
      </c>
      <c r="I267" s="211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164</v>
      </c>
      <c r="AU267" s="220" t="s">
        <v>85</v>
      </c>
      <c r="AV267" s="13" t="s">
        <v>85</v>
      </c>
      <c r="AW267" s="13" t="s">
        <v>31</v>
      </c>
      <c r="AX267" s="13" t="s">
        <v>75</v>
      </c>
      <c r="AY267" s="220" t="s">
        <v>154</v>
      </c>
    </row>
    <row r="268" spans="1:65" s="15" customFormat="1" ht="11.25">
      <c r="B268" s="231"/>
      <c r="C268" s="232"/>
      <c r="D268" s="205" t="s">
        <v>164</v>
      </c>
      <c r="E268" s="233" t="s">
        <v>1</v>
      </c>
      <c r="F268" s="234" t="s">
        <v>171</v>
      </c>
      <c r="G268" s="232"/>
      <c r="H268" s="235">
        <v>2</v>
      </c>
      <c r="I268" s="232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164</v>
      </c>
      <c r="AU268" s="241" t="s">
        <v>85</v>
      </c>
      <c r="AV268" s="15" t="s">
        <v>162</v>
      </c>
      <c r="AW268" s="15" t="s">
        <v>31</v>
      </c>
      <c r="AX268" s="15" t="s">
        <v>83</v>
      </c>
      <c r="AY268" s="241" t="s">
        <v>154</v>
      </c>
    </row>
    <row r="269" spans="1:65" s="14" customFormat="1" ht="11.25">
      <c r="B269" s="221"/>
      <c r="C269" s="222"/>
      <c r="D269" s="205" t="s">
        <v>164</v>
      </c>
      <c r="E269" s="223" t="s">
        <v>1</v>
      </c>
      <c r="F269" s="224" t="s">
        <v>485</v>
      </c>
      <c r="G269" s="222"/>
      <c r="H269" s="223" t="s">
        <v>1</v>
      </c>
      <c r="I269" s="222"/>
      <c r="J269" s="222"/>
      <c r="K269" s="222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164</v>
      </c>
      <c r="AU269" s="230" t="s">
        <v>85</v>
      </c>
      <c r="AV269" s="14" t="s">
        <v>83</v>
      </c>
      <c r="AW269" s="14" t="s">
        <v>31</v>
      </c>
      <c r="AX269" s="14" t="s">
        <v>75</v>
      </c>
      <c r="AY269" s="230" t="s">
        <v>154</v>
      </c>
    </row>
    <row r="270" spans="1:65" s="2" customFormat="1" ht="24.2" customHeight="1">
      <c r="A270" s="34"/>
      <c r="B270" s="35"/>
      <c r="C270" s="191" t="s">
        <v>344</v>
      </c>
      <c r="D270" s="191" t="s">
        <v>156</v>
      </c>
      <c r="E270" s="192" t="s">
        <v>799</v>
      </c>
      <c r="F270" s="193" t="s">
        <v>800</v>
      </c>
      <c r="G270" s="194" t="s">
        <v>159</v>
      </c>
      <c r="H270" s="195">
        <v>4</v>
      </c>
      <c r="I270" s="314"/>
      <c r="J270" s="197">
        <f>ROUND(I270*H270,2)</f>
        <v>0</v>
      </c>
      <c r="K270" s="193" t="s">
        <v>160</v>
      </c>
      <c r="L270" s="198"/>
      <c r="M270" s="199" t="s">
        <v>1</v>
      </c>
      <c r="N270" s="200" t="s">
        <v>40</v>
      </c>
      <c r="O270" s="71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3" t="s">
        <v>161</v>
      </c>
      <c r="AT270" s="203" t="s">
        <v>156</v>
      </c>
      <c r="AU270" s="203" t="s">
        <v>85</v>
      </c>
      <c r="AY270" s="17" t="s">
        <v>154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7" t="s">
        <v>83</v>
      </c>
      <c r="BK270" s="204">
        <f>ROUND(I270*H270,2)</f>
        <v>0</v>
      </c>
      <c r="BL270" s="17" t="s">
        <v>162</v>
      </c>
      <c r="BM270" s="203" t="s">
        <v>347</v>
      </c>
    </row>
    <row r="271" spans="1:65" s="2" customFormat="1" ht="11.25">
      <c r="A271" s="34"/>
      <c r="B271" s="35"/>
      <c r="C271" s="36"/>
      <c r="D271" s="205" t="s">
        <v>163</v>
      </c>
      <c r="E271" s="36"/>
      <c r="F271" s="206" t="s">
        <v>800</v>
      </c>
      <c r="G271" s="36"/>
      <c r="H271" s="36"/>
      <c r="I271" s="36"/>
      <c r="J271" s="36"/>
      <c r="K271" s="36"/>
      <c r="L271" s="39"/>
      <c r="M271" s="208"/>
      <c r="N271" s="209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163</v>
      </c>
      <c r="AU271" s="17" t="s">
        <v>85</v>
      </c>
    </row>
    <row r="272" spans="1:65" s="14" customFormat="1" ht="11.25">
      <c r="B272" s="221"/>
      <c r="C272" s="222"/>
      <c r="D272" s="205" t="s">
        <v>164</v>
      </c>
      <c r="E272" s="223" t="s">
        <v>1</v>
      </c>
      <c r="F272" s="224" t="s">
        <v>801</v>
      </c>
      <c r="G272" s="222"/>
      <c r="H272" s="223" t="s">
        <v>1</v>
      </c>
      <c r="I272" s="222"/>
      <c r="J272" s="222"/>
      <c r="K272" s="222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164</v>
      </c>
      <c r="AU272" s="230" t="s">
        <v>85</v>
      </c>
      <c r="AV272" s="14" t="s">
        <v>83</v>
      </c>
      <c r="AW272" s="14" t="s">
        <v>31</v>
      </c>
      <c r="AX272" s="14" t="s">
        <v>75</v>
      </c>
      <c r="AY272" s="230" t="s">
        <v>154</v>
      </c>
    </row>
    <row r="273" spans="1:65" s="13" customFormat="1" ht="11.25">
      <c r="B273" s="210"/>
      <c r="C273" s="211"/>
      <c r="D273" s="205" t="s">
        <v>164</v>
      </c>
      <c r="E273" s="212" t="s">
        <v>1</v>
      </c>
      <c r="F273" s="213" t="s">
        <v>85</v>
      </c>
      <c r="G273" s="211"/>
      <c r="H273" s="214">
        <v>2</v>
      </c>
      <c r="I273" s="211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164</v>
      </c>
      <c r="AU273" s="220" t="s">
        <v>85</v>
      </c>
      <c r="AV273" s="13" t="s">
        <v>85</v>
      </c>
      <c r="AW273" s="13" t="s">
        <v>31</v>
      </c>
      <c r="AX273" s="13" t="s">
        <v>75</v>
      </c>
      <c r="AY273" s="220" t="s">
        <v>154</v>
      </c>
    </row>
    <row r="274" spans="1:65" s="14" customFormat="1" ht="11.25">
      <c r="B274" s="221"/>
      <c r="C274" s="222"/>
      <c r="D274" s="205" t="s">
        <v>164</v>
      </c>
      <c r="E274" s="223" t="s">
        <v>1</v>
      </c>
      <c r="F274" s="224" t="s">
        <v>801</v>
      </c>
      <c r="G274" s="222"/>
      <c r="H274" s="223" t="s">
        <v>1</v>
      </c>
      <c r="I274" s="222"/>
      <c r="J274" s="222"/>
      <c r="K274" s="222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164</v>
      </c>
      <c r="AU274" s="230" t="s">
        <v>85</v>
      </c>
      <c r="AV274" s="14" t="s">
        <v>83</v>
      </c>
      <c r="AW274" s="14" t="s">
        <v>31</v>
      </c>
      <c r="AX274" s="14" t="s">
        <v>75</v>
      </c>
      <c r="AY274" s="230" t="s">
        <v>154</v>
      </c>
    </row>
    <row r="275" spans="1:65" s="13" customFormat="1" ht="11.25">
      <c r="B275" s="210"/>
      <c r="C275" s="211"/>
      <c r="D275" s="205" t="s">
        <v>164</v>
      </c>
      <c r="E275" s="212" t="s">
        <v>1</v>
      </c>
      <c r="F275" s="213" t="s">
        <v>85</v>
      </c>
      <c r="G275" s="211"/>
      <c r="H275" s="214">
        <v>2</v>
      </c>
      <c r="I275" s="211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164</v>
      </c>
      <c r="AU275" s="220" t="s">
        <v>85</v>
      </c>
      <c r="AV275" s="13" t="s">
        <v>85</v>
      </c>
      <c r="AW275" s="13" t="s">
        <v>31</v>
      </c>
      <c r="AX275" s="13" t="s">
        <v>75</v>
      </c>
      <c r="AY275" s="220" t="s">
        <v>154</v>
      </c>
    </row>
    <row r="276" spans="1:65" s="15" customFormat="1" ht="11.25">
      <c r="B276" s="231"/>
      <c r="C276" s="232"/>
      <c r="D276" s="205" t="s">
        <v>164</v>
      </c>
      <c r="E276" s="233" t="s">
        <v>1</v>
      </c>
      <c r="F276" s="234" t="s">
        <v>171</v>
      </c>
      <c r="G276" s="232"/>
      <c r="H276" s="235">
        <v>4</v>
      </c>
      <c r="I276" s="232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164</v>
      </c>
      <c r="AU276" s="241" t="s">
        <v>85</v>
      </c>
      <c r="AV276" s="15" t="s">
        <v>162</v>
      </c>
      <c r="AW276" s="15" t="s">
        <v>31</v>
      </c>
      <c r="AX276" s="15" t="s">
        <v>83</v>
      </c>
      <c r="AY276" s="241" t="s">
        <v>154</v>
      </c>
    </row>
    <row r="277" spans="1:65" s="14" customFormat="1" ht="11.25">
      <c r="B277" s="221"/>
      <c r="C277" s="222"/>
      <c r="D277" s="205" t="s">
        <v>164</v>
      </c>
      <c r="E277" s="223" t="s">
        <v>1</v>
      </c>
      <c r="F277" s="224" t="s">
        <v>485</v>
      </c>
      <c r="G277" s="222"/>
      <c r="H277" s="223" t="s">
        <v>1</v>
      </c>
      <c r="I277" s="222"/>
      <c r="J277" s="222"/>
      <c r="K277" s="222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164</v>
      </c>
      <c r="AU277" s="230" t="s">
        <v>85</v>
      </c>
      <c r="AV277" s="14" t="s">
        <v>83</v>
      </c>
      <c r="AW277" s="14" t="s">
        <v>31</v>
      </c>
      <c r="AX277" s="14" t="s">
        <v>75</v>
      </c>
      <c r="AY277" s="230" t="s">
        <v>154</v>
      </c>
    </row>
    <row r="278" spans="1:65" s="2" customFormat="1" ht="21.75" customHeight="1">
      <c r="A278" s="34"/>
      <c r="B278" s="35"/>
      <c r="C278" s="191" t="s">
        <v>252</v>
      </c>
      <c r="D278" s="191" t="s">
        <v>156</v>
      </c>
      <c r="E278" s="192" t="s">
        <v>173</v>
      </c>
      <c r="F278" s="193" t="s">
        <v>174</v>
      </c>
      <c r="G278" s="194" t="s">
        <v>159</v>
      </c>
      <c r="H278" s="195">
        <v>198</v>
      </c>
      <c r="I278" s="314"/>
      <c r="J278" s="197">
        <f>ROUND(I278*H278,2)</f>
        <v>0</v>
      </c>
      <c r="K278" s="193" t="s">
        <v>160</v>
      </c>
      <c r="L278" s="198"/>
      <c r="M278" s="199" t="s">
        <v>1</v>
      </c>
      <c r="N278" s="200" t="s">
        <v>40</v>
      </c>
      <c r="O278" s="71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3" t="s">
        <v>161</v>
      </c>
      <c r="AT278" s="203" t="s">
        <v>156</v>
      </c>
      <c r="AU278" s="203" t="s">
        <v>85</v>
      </c>
      <c r="AY278" s="17" t="s">
        <v>154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7" t="s">
        <v>83</v>
      </c>
      <c r="BK278" s="204">
        <f>ROUND(I278*H278,2)</f>
        <v>0</v>
      </c>
      <c r="BL278" s="17" t="s">
        <v>162</v>
      </c>
      <c r="BM278" s="203" t="s">
        <v>352</v>
      </c>
    </row>
    <row r="279" spans="1:65" s="2" customFormat="1" ht="11.25">
      <c r="A279" s="34"/>
      <c r="B279" s="35"/>
      <c r="C279" s="36"/>
      <c r="D279" s="205" t="s">
        <v>163</v>
      </c>
      <c r="E279" s="36"/>
      <c r="F279" s="206" t="s">
        <v>174</v>
      </c>
      <c r="G279" s="36"/>
      <c r="H279" s="36"/>
      <c r="I279" s="36"/>
      <c r="J279" s="36"/>
      <c r="K279" s="36"/>
      <c r="L279" s="39"/>
      <c r="M279" s="208"/>
      <c r="N279" s="209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163</v>
      </c>
      <c r="AU279" s="17" t="s">
        <v>85</v>
      </c>
    </row>
    <row r="280" spans="1:65" s="14" customFormat="1" ht="11.25">
      <c r="B280" s="221"/>
      <c r="C280" s="222"/>
      <c r="D280" s="205" t="s">
        <v>164</v>
      </c>
      <c r="E280" s="223" t="s">
        <v>1</v>
      </c>
      <c r="F280" s="224" t="s">
        <v>802</v>
      </c>
      <c r="G280" s="222"/>
      <c r="H280" s="223" t="s">
        <v>1</v>
      </c>
      <c r="I280" s="222"/>
      <c r="J280" s="222"/>
      <c r="K280" s="222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164</v>
      </c>
      <c r="AU280" s="230" t="s">
        <v>85</v>
      </c>
      <c r="AV280" s="14" t="s">
        <v>83</v>
      </c>
      <c r="AW280" s="14" t="s">
        <v>31</v>
      </c>
      <c r="AX280" s="14" t="s">
        <v>75</v>
      </c>
      <c r="AY280" s="230" t="s">
        <v>154</v>
      </c>
    </row>
    <row r="281" spans="1:65" s="13" customFormat="1" ht="11.25">
      <c r="B281" s="210"/>
      <c r="C281" s="211"/>
      <c r="D281" s="205" t="s">
        <v>164</v>
      </c>
      <c r="E281" s="212" t="s">
        <v>1</v>
      </c>
      <c r="F281" s="213" t="s">
        <v>803</v>
      </c>
      <c r="G281" s="211"/>
      <c r="H281" s="214">
        <v>21</v>
      </c>
      <c r="I281" s="211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164</v>
      </c>
      <c r="AU281" s="220" t="s">
        <v>85</v>
      </c>
      <c r="AV281" s="13" t="s">
        <v>85</v>
      </c>
      <c r="AW281" s="13" t="s">
        <v>31</v>
      </c>
      <c r="AX281" s="13" t="s">
        <v>75</v>
      </c>
      <c r="AY281" s="220" t="s">
        <v>154</v>
      </c>
    </row>
    <row r="282" spans="1:65" s="14" customFormat="1" ht="11.25">
      <c r="B282" s="221"/>
      <c r="C282" s="222"/>
      <c r="D282" s="205" t="s">
        <v>164</v>
      </c>
      <c r="E282" s="223" t="s">
        <v>1</v>
      </c>
      <c r="F282" s="224" t="s">
        <v>804</v>
      </c>
      <c r="G282" s="222"/>
      <c r="H282" s="223" t="s">
        <v>1</v>
      </c>
      <c r="I282" s="222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164</v>
      </c>
      <c r="AU282" s="230" t="s">
        <v>85</v>
      </c>
      <c r="AV282" s="14" t="s">
        <v>83</v>
      </c>
      <c r="AW282" s="14" t="s">
        <v>31</v>
      </c>
      <c r="AX282" s="14" t="s">
        <v>75</v>
      </c>
      <c r="AY282" s="230" t="s">
        <v>154</v>
      </c>
    </row>
    <row r="283" spans="1:65" s="13" customFormat="1" ht="11.25">
      <c r="B283" s="210"/>
      <c r="C283" s="211"/>
      <c r="D283" s="205" t="s">
        <v>164</v>
      </c>
      <c r="E283" s="212" t="s">
        <v>1</v>
      </c>
      <c r="F283" s="213" t="s">
        <v>805</v>
      </c>
      <c r="G283" s="211"/>
      <c r="H283" s="214">
        <v>113.4</v>
      </c>
      <c r="I283" s="211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164</v>
      </c>
      <c r="AU283" s="220" t="s">
        <v>85</v>
      </c>
      <c r="AV283" s="13" t="s">
        <v>85</v>
      </c>
      <c r="AW283" s="13" t="s">
        <v>31</v>
      </c>
      <c r="AX283" s="13" t="s">
        <v>75</v>
      </c>
      <c r="AY283" s="220" t="s">
        <v>154</v>
      </c>
    </row>
    <row r="284" spans="1:65" s="13" customFormat="1" ht="11.25">
      <c r="B284" s="210"/>
      <c r="C284" s="211"/>
      <c r="D284" s="205" t="s">
        <v>164</v>
      </c>
      <c r="E284" s="212" t="s">
        <v>1</v>
      </c>
      <c r="F284" s="213" t="s">
        <v>806</v>
      </c>
      <c r="G284" s="211"/>
      <c r="H284" s="214">
        <v>0.6</v>
      </c>
      <c r="I284" s="211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164</v>
      </c>
      <c r="AU284" s="220" t="s">
        <v>85</v>
      </c>
      <c r="AV284" s="13" t="s">
        <v>85</v>
      </c>
      <c r="AW284" s="13" t="s">
        <v>31</v>
      </c>
      <c r="AX284" s="13" t="s">
        <v>75</v>
      </c>
      <c r="AY284" s="220" t="s">
        <v>154</v>
      </c>
    </row>
    <row r="285" spans="1:65" s="14" customFormat="1" ht="11.25">
      <c r="B285" s="221"/>
      <c r="C285" s="222"/>
      <c r="D285" s="205" t="s">
        <v>164</v>
      </c>
      <c r="E285" s="223" t="s">
        <v>1</v>
      </c>
      <c r="F285" s="224" t="s">
        <v>807</v>
      </c>
      <c r="G285" s="222"/>
      <c r="H285" s="223" t="s">
        <v>1</v>
      </c>
      <c r="I285" s="222"/>
      <c r="J285" s="222"/>
      <c r="K285" s="222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164</v>
      </c>
      <c r="AU285" s="230" t="s">
        <v>85</v>
      </c>
      <c r="AV285" s="14" t="s">
        <v>83</v>
      </c>
      <c r="AW285" s="14" t="s">
        <v>31</v>
      </c>
      <c r="AX285" s="14" t="s">
        <v>75</v>
      </c>
      <c r="AY285" s="230" t="s">
        <v>154</v>
      </c>
    </row>
    <row r="286" spans="1:65" s="13" customFormat="1" ht="11.25">
      <c r="B286" s="210"/>
      <c r="C286" s="211"/>
      <c r="D286" s="205" t="s">
        <v>164</v>
      </c>
      <c r="E286" s="212" t="s">
        <v>1</v>
      </c>
      <c r="F286" s="213" t="s">
        <v>808</v>
      </c>
      <c r="G286" s="211"/>
      <c r="H286" s="214">
        <v>63</v>
      </c>
      <c r="I286" s="211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164</v>
      </c>
      <c r="AU286" s="220" t="s">
        <v>85</v>
      </c>
      <c r="AV286" s="13" t="s">
        <v>85</v>
      </c>
      <c r="AW286" s="13" t="s">
        <v>31</v>
      </c>
      <c r="AX286" s="13" t="s">
        <v>75</v>
      </c>
      <c r="AY286" s="220" t="s">
        <v>154</v>
      </c>
    </row>
    <row r="287" spans="1:65" s="15" customFormat="1" ht="11.25">
      <c r="B287" s="231"/>
      <c r="C287" s="232"/>
      <c r="D287" s="205" t="s">
        <v>164</v>
      </c>
      <c r="E287" s="233" t="s">
        <v>1</v>
      </c>
      <c r="F287" s="234" t="s">
        <v>171</v>
      </c>
      <c r="G287" s="232"/>
      <c r="H287" s="235">
        <v>198</v>
      </c>
      <c r="I287" s="232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164</v>
      </c>
      <c r="AU287" s="241" t="s">
        <v>85</v>
      </c>
      <c r="AV287" s="15" t="s">
        <v>162</v>
      </c>
      <c r="AW287" s="15" t="s">
        <v>31</v>
      </c>
      <c r="AX287" s="15" t="s">
        <v>83</v>
      </c>
      <c r="AY287" s="241" t="s">
        <v>154</v>
      </c>
    </row>
    <row r="288" spans="1:65" s="14" customFormat="1" ht="11.25">
      <c r="B288" s="221"/>
      <c r="C288" s="222"/>
      <c r="D288" s="205" t="s">
        <v>164</v>
      </c>
      <c r="E288" s="223" t="s">
        <v>1</v>
      </c>
      <c r="F288" s="224" t="s">
        <v>485</v>
      </c>
      <c r="G288" s="222"/>
      <c r="H288" s="223" t="s">
        <v>1</v>
      </c>
      <c r="I288" s="222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164</v>
      </c>
      <c r="AU288" s="230" t="s">
        <v>85</v>
      </c>
      <c r="AV288" s="14" t="s">
        <v>83</v>
      </c>
      <c r="AW288" s="14" t="s">
        <v>31</v>
      </c>
      <c r="AX288" s="14" t="s">
        <v>75</v>
      </c>
      <c r="AY288" s="230" t="s">
        <v>154</v>
      </c>
    </row>
    <row r="289" spans="1:65" s="12" customFormat="1" ht="22.9" customHeight="1">
      <c r="B289" s="175"/>
      <c r="C289" s="176"/>
      <c r="D289" s="177" t="s">
        <v>74</v>
      </c>
      <c r="E289" s="189" t="s">
        <v>85</v>
      </c>
      <c r="F289" s="189" t="s">
        <v>187</v>
      </c>
      <c r="G289" s="176"/>
      <c r="H289" s="176"/>
      <c r="I289" s="179"/>
      <c r="J289" s="190">
        <f>BK289</f>
        <v>0</v>
      </c>
      <c r="K289" s="176"/>
      <c r="L289" s="181"/>
      <c r="M289" s="182"/>
      <c r="N289" s="183"/>
      <c r="O289" s="183"/>
      <c r="P289" s="184">
        <f>SUM(P290:P374)</f>
        <v>0</v>
      </c>
      <c r="Q289" s="183"/>
      <c r="R289" s="184">
        <f>SUM(R290:R374)</f>
        <v>0</v>
      </c>
      <c r="S289" s="183"/>
      <c r="T289" s="185">
        <f>SUM(T290:T374)</f>
        <v>0</v>
      </c>
      <c r="AR289" s="186" t="s">
        <v>83</v>
      </c>
      <c r="AT289" s="187" t="s">
        <v>74</v>
      </c>
      <c r="AU289" s="187" t="s">
        <v>83</v>
      </c>
      <c r="AY289" s="186" t="s">
        <v>154</v>
      </c>
      <c r="BK289" s="188">
        <f>SUM(BK290:BK374)</f>
        <v>0</v>
      </c>
    </row>
    <row r="290" spans="1:65" s="2" customFormat="1" ht="24.2" customHeight="1">
      <c r="A290" s="34"/>
      <c r="B290" s="35"/>
      <c r="C290" s="191" t="s">
        <v>355</v>
      </c>
      <c r="D290" s="191" t="s">
        <v>156</v>
      </c>
      <c r="E290" s="192" t="s">
        <v>597</v>
      </c>
      <c r="F290" s="193" t="s">
        <v>598</v>
      </c>
      <c r="G290" s="194" t="s">
        <v>159</v>
      </c>
      <c r="H290" s="195">
        <v>2</v>
      </c>
      <c r="I290" s="196"/>
      <c r="J290" s="197">
        <f>ROUND(I290*H290,2)</f>
        <v>0</v>
      </c>
      <c r="K290" s="193" t="s">
        <v>160</v>
      </c>
      <c r="L290" s="198"/>
      <c r="M290" s="199" t="s">
        <v>1</v>
      </c>
      <c r="N290" s="200" t="s">
        <v>40</v>
      </c>
      <c r="O290" s="71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3" t="s">
        <v>161</v>
      </c>
      <c r="AT290" s="203" t="s">
        <v>156</v>
      </c>
      <c r="AU290" s="203" t="s">
        <v>85</v>
      </c>
      <c r="AY290" s="17" t="s">
        <v>154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7" t="s">
        <v>83</v>
      </c>
      <c r="BK290" s="204">
        <f>ROUND(I290*H290,2)</f>
        <v>0</v>
      </c>
      <c r="BL290" s="17" t="s">
        <v>162</v>
      </c>
      <c r="BM290" s="203" t="s">
        <v>358</v>
      </c>
    </row>
    <row r="291" spans="1:65" s="2" customFormat="1" ht="19.5">
      <c r="A291" s="34"/>
      <c r="B291" s="35"/>
      <c r="C291" s="36"/>
      <c r="D291" s="205" t="s">
        <v>163</v>
      </c>
      <c r="E291" s="36"/>
      <c r="F291" s="206" t="s">
        <v>598</v>
      </c>
      <c r="G291" s="36"/>
      <c r="H291" s="36"/>
      <c r="I291" s="207"/>
      <c r="J291" s="36"/>
      <c r="K291" s="36"/>
      <c r="L291" s="39"/>
      <c r="M291" s="208"/>
      <c r="N291" s="209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163</v>
      </c>
      <c r="AU291" s="17" t="s">
        <v>85</v>
      </c>
    </row>
    <row r="292" spans="1:65" s="14" customFormat="1" ht="11.25">
      <c r="B292" s="221"/>
      <c r="C292" s="222"/>
      <c r="D292" s="205" t="s">
        <v>164</v>
      </c>
      <c r="E292" s="223" t="s">
        <v>1</v>
      </c>
      <c r="F292" s="224" t="s">
        <v>809</v>
      </c>
      <c r="G292" s="222"/>
      <c r="H292" s="223" t="s">
        <v>1</v>
      </c>
      <c r="I292" s="225"/>
      <c r="J292" s="222"/>
      <c r="K292" s="222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164</v>
      </c>
      <c r="AU292" s="230" t="s">
        <v>85</v>
      </c>
      <c r="AV292" s="14" t="s">
        <v>83</v>
      </c>
      <c r="AW292" s="14" t="s">
        <v>31</v>
      </c>
      <c r="AX292" s="14" t="s">
        <v>75</v>
      </c>
      <c r="AY292" s="230" t="s">
        <v>154</v>
      </c>
    </row>
    <row r="293" spans="1:65" s="13" customFormat="1" ht="11.25">
      <c r="B293" s="210"/>
      <c r="C293" s="211"/>
      <c r="D293" s="205" t="s">
        <v>164</v>
      </c>
      <c r="E293" s="212" t="s">
        <v>1</v>
      </c>
      <c r="F293" s="213" t="s">
        <v>85</v>
      </c>
      <c r="G293" s="211"/>
      <c r="H293" s="214">
        <v>2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164</v>
      </c>
      <c r="AU293" s="220" t="s">
        <v>85</v>
      </c>
      <c r="AV293" s="13" t="s">
        <v>85</v>
      </c>
      <c r="AW293" s="13" t="s">
        <v>31</v>
      </c>
      <c r="AX293" s="13" t="s">
        <v>75</v>
      </c>
      <c r="AY293" s="220" t="s">
        <v>154</v>
      </c>
    </row>
    <row r="294" spans="1:65" s="15" customFormat="1" ht="11.25">
      <c r="B294" s="231"/>
      <c r="C294" s="232"/>
      <c r="D294" s="205" t="s">
        <v>164</v>
      </c>
      <c r="E294" s="233" t="s">
        <v>1</v>
      </c>
      <c r="F294" s="234" t="s">
        <v>171</v>
      </c>
      <c r="G294" s="232"/>
      <c r="H294" s="235">
        <v>2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164</v>
      </c>
      <c r="AU294" s="241" t="s">
        <v>85</v>
      </c>
      <c r="AV294" s="15" t="s">
        <v>162</v>
      </c>
      <c r="AW294" s="15" t="s">
        <v>31</v>
      </c>
      <c r="AX294" s="15" t="s">
        <v>83</v>
      </c>
      <c r="AY294" s="241" t="s">
        <v>154</v>
      </c>
    </row>
    <row r="295" spans="1:65" s="2" customFormat="1" ht="24.2" customHeight="1">
      <c r="A295" s="34"/>
      <c r="B295" s="35"/>
      <c r="C295" s="191" t="s">
        <v>261</v>
      </c>
      <c r="D295" s="191" t="s">
        <v>156</v>
      </c>
      <c r="E295" s="192" t="s">
        <v>591</v>
      </c>
      <c r="F295" s="193" t="s">
        <v>592</v>
      </c>
      <c r="G295" s="194" t="s">
        <v>159</v>
      </c>
      <c r="H295" s="195">
        <v>1104</v>
      </c>
      <c r="I295" s="196"/>
      <c r="J295" s="197">
        <f>ROUND(I295*H295,2)</f>
        <v>0</v>
      </c>
      <c r="K295" s="193" t="s">
        <v>160</v>
      </c>
      <c r="L295" s="198"/>
      <c r="M295" s="199" t="s">
        <v>1</v>
      </c>
      <c r="N295" s="200" t="s">
        <v>40</v>
      </c>
      <c r="O295" s="71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3" t="s">
        <v>161</v>
      </c>
      <c r="AT295" s="203" t="s">
        <v>156</v>
      </c>
      <c r="AU295" s="203" t="s">
        <v>85</v>
      </c>
      <c r="AY295" s="17" t="s">
        <v>154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17" t="s">
        <v>83</v>
      </c>
      <c r="BK295" s="204">
        <f>ROUND(I295*H295,2)</f>
        <v>0</v>
      </c>
      <c r="BL295" s="17" t="s">
        <v>162</v>
      </c>
      <c r="BM295" s="203" t="s">
        <v>363</v>
      </c>
    </row>
    <row r="296" spans="1:65" s="2" customFormat="1" ht="19.5">
      <c r="A296" s="34"/>
      <c r="B296" s="35"/>
      <c r="C296" s="36"/>
      <c r="D296" s="205" t="s">
        <v>163</v>
      </c>
      <c r="E296" s="36"/>
      <c r="F296" s="206" t="s">
        <v>592</v>
      </c>
      <c r="G296" s="36"/>
      <c r="H296" s="36"/>
      <c r="I296" s="207"/>
      <c r="J296" s="36"/>
      <c r="K296" s="36"/>
      <c r="L296" s="39"/>
      <c r="M296" s="208"/>
      <c r="N296" s="209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163</v>
      </c>
      <c r="AU296" s="17" t="s">
        <v>85</v>
      </c>
    </row>
    <row r="297" spans="1:65" s="14" customFormat="1" ht="11.25">
      <c r="B297" s="221"/>
      <c r="C297" s="222"/>
      <c r="D297" s="205" t="s">
        <v>164</v>
      </c>
      <c r="E297" s="223" t="s">
        <v>1</v>
      </c>
      <c r="F297" s="224" t="s">
        <v>810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164</v>
      </c>
      <c r="AU297" s="230" t="s">
        <v>85</v>
      </c>
      <c r="AV297" s="14" t="s">
        <v>83</v>
      </c>
      <c r="AW297" s="14" t="s">
        <v>31</v>
      </c>
      <c r="AX297" s="14" t="s">
        <v>75</v>
      </c>
      <c r="AY297" s="230" t="s">
        <v>154</v>
      </c>
    </row>
    <row r="298" spans="1:65" s="13" customFormat="1" ht="11.25">
      <c r="B298" s="210"/>
      <c r="C298" s="211"/>
      <c r="D298" s="205" t="s">
        <v>164</v>
      </c>
      <c r="E298" s="212" t="s">
        <v>1</v>
      </c>
      <c r="F298" s="213" t="s">
        <v>811</v>
      </c>
      <c r="G298" s="211"/>
      <c r="H298" s="214">
        <v>288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164</v>
      </c>
      <c r="AU298" s="220" t="s">
        <v>85</v>
      </c>
      <c r="AV298" s="13" t="s">
        <v>85</v>
      </c>
      <c r="AW298" s="13" t="s">
        <v>31</v>
      </c>
      <c r="AX298" s="13" t="s">
        <v>75</v>
      </c>
      <c r="AY298" s="220" t="s">
        <v>154</v>
      </c>
    </row>
    <row r="299" spans="1:65" s="14" customFormat="1" ht="11.25">
      <c r="B299" s="221"/>
      <c r="C299" s="222"/>
      <c r="D299" s="205" t="s">
        <v>164</v>
      </c>
      <c r="E299" s="223" t="s">
        <v>1</v>
      </c>
      <c r="F299" s="224" t="s">
        <v>812</v>
      </c>
      <c r="G299" s="222"/>
      <c r="H299" s="223" t="s">
        <v>1</v>
      </c>
      <c r="I299" s="225"/>
      <c r="J299" s="222"/>
      <c r="K299" s="222"/>
      <c r="L299" s="226"/>
      <c r="M299" s="227"/>
      <c r="N299" s="228"/>
      <c r="O299" s="228"/>
      <c r="P299" s="228"/>
      <c r="Q299" s="228"/>
      <c r="R299" s="228"/>
      <c r="S299" s="228"/>
      <c r="T299" s="229"/>
      <c r="AT299" s="230" t="s">
        <v>164</v>
      </c>
      <c r="AU299" s="230" t="s">
        <v>85</v>
      </c>
      <c r="AV299" s="14" t="s">
        <v>83</v>
      </c>
      <c r="AW299" s="14" t="s">
        <v>31</v>
      </c>
      <c r="AX299" s="14" t="s">
        <v>75</v>
      </c>
      <c r="AY299" s="230" t="s">
        <v>154</v>
      </c>
    </row>
    <row r="300" spans="1:65" s="13" customFormat="1" ht="11.25">
      <c r="B300" s="210"/>
      <c r="C300" s="211"/>
      <c r="D300" s="205" t="s">
        <v>164</v>
      </c>
      <c r="E300" s="212" t="s">
        <v>1</v>
      </c>
      <c r="F300" s="213" t="s">
        <v>244</v>
      </c>
      <c r="G300" s="211"/>
      <c r="H300" s="214">
        <v>24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164</v>
      </c>
      <c r="AU300" s="220" t="s">
        <v>85</v>
      </c>
      <c r="AV300" s="13" t="s">
        <v>85</v>
      </c>
      <c r="AW300" s="13" t="s">
        <v>31</v>
      </c>
      <c r="AX300" s="13" t="s">
        <v>75</v>
      </c>
      <c r="AY300" s="220" t="s">
        <v>154</v>
      </c>
    </row>
    <row r="301" spans="1:65" s="14" customFormat="1" ht="11.25">
      <c r="B301" s="221"/>
      <c r="C301" s="222"/>
      <c r="D301" s="205" t="s">
        <v>164</v>
      </c>
      <c r="E301" s="223" t="s">
        <v>1</v>
      </c>
      <c r="F301" s="224" t="s">
        <v>813</v>
      </c>
      <c r="G301" s="222"/>
      <c r="H301" s="223" t="s">
        <v>1</v>
      </c>
      <c r="I301" s="225"/>
      <c r="J301" s="222"/>
      <c r="K301" s="222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164</v>
      </c>
      <c r="AU301" s="230" t="s">
        <v>85</v>
      </c>
      <c r="AV301" s="14" t="s">
        <v>83</v>
      </c>
      <c r="AW301" s="14" t="s">
        <v>31</v>
      </c>
      <c r="AX301" s="14" t="s">
        <v>75</v>
      </c>
      <c r="AY301" s="230" t="s">
        <v>154</v>
      </c>
    </row>
    <row r="302" spans="1:65" s="13" customFormat="1" ht="11.25">
      <c r="B302" s="210"/>
      <c r="C302" s="211"/>
      <c r="D302" s="205" t="s">
        <v>164</v>
      </c>
      <c r="E302" s="212" t="s">
        <v>1</v>
      </c>
      <c r="F302" s="213" t="s">
        <v>814</v>
      </c>
      <c r="G302" s="211"/>
      <c r="H302" s="214">
        <v>792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164</v>
      </c>
      <c r="AU302" s="220" t="s">
        <v>85</v>
      </c>
      <c r="AV302" s="13" t="s">
        <v>85</v>
      </c>
      <c r="AW302" s="13" t="s">
        <v>31</v>
      </c>
      <c r="AX302" s="13" t="s">
        <v>75</v>
      </c>
      <c r="AY302" s="220" t="s">
        <v>154</v>
      </c>
    </row>
    <row r="303" spans="1:65" s="15" customFormat="1" ht="11.25">
      <c r="B303" s="231"/>
      <c r="C303" s="232"/>
      <c r="D303" s="205" t="s">
        <v>164</v>
      </c>
      <c r="E303" s="233" t="s">
        <v>1</v>
      </c>
      <c r="F303" s="234" t="s">
        <v>171</v>
      </c>
      <c r="G303" s="232"/>
      <c r="H303" s="235">
        <v>1104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164</v>
      </c>
      <c r="AU303" s="241" t="s">
        <v>85</v>
      </c>
      <c r="AV303" s="15" t="s">
        <v>162</v>
      </c>
      <c r="AW303" s="15" t="s">
        <v>31</v>
      </c>
      <c r="AX303" s="15" t="s">
        <v>83</v>
      </c>
      <c r="AY303" s="241" t="s">
        <v>154</v>
      </c>
    </row>
    <row r="304" spans="1:65" s="2" customFormat="1" ht="16.5" customHeight="1">
      <c r="A304" s="34"/>
      <c r="B304" s="35"/>
      <c r="C304" s="191" t="s">
        <v>366</v>
      </c>
      <c r="D304" s="191" t="s">
        <v>156</v>
      </c>
      <c r="E304" s="192" t="s">
        <v>564</v>
      </c>
      <c r="F304" s="193" t="s">
        <v>565</v>
      </c>
      <c r="G304" s="194" t="s">
        <v>159</v>
      </c>
      <c r="H304" s="195">
        <v>113</v>
      </c>
      <c r="I304" s="196"/>
      <c r="J304" s="197">
        <f>ROUND(I304*H304,2)</f>
        <v>0</v>
      </c>
      <c r="K304" s="193" t="s">
        <v>160</v>
      </c>
      <c r="L304" s="198"/>
      <c r="M304" s="199" t="s">
        <v>1</v>
      </c>
      <c r="N304" s="200" t="s">
        <v>40</v>
      </c>
      <c r="O304" s="71"/>
      <c r="P304" s="201">
        <f>O304*H304</f>
        <v>0</v>
      </c>
      <c r="Q304" s="201">
        <v>0</v>
      </c>
      <c r="R304" s="201">
        <f>Q304*H304</f>
        <v>0</v>
      </c>
      <c r="S304" s="201">
        <v>0</v>
      </c>
      <c r="T304" s="202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3" t="s">
        <v>161</v>
      </c>
      <c r="AT304" s="203" t="s">
        <v>156</v>
      </c>
      <c r="AU304" s="203" t="s">
        <v>85</v>
      </c>
      <c r="AY304" s="17" t="s">
        <v>154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17" t="s">
        <v>83</v>
      </c>
      <c r="BK304" s="204">
        <f>ROUND(I304*H304,2)</f>
        <v>0</v>
      </c>
      <c r="BL304" s="17" t="s">
        <v>162</v>
      </c>
      <c r="BM304" s="203" t="s">
        <v>369</v>
      </c>
    </row>
    <row r="305" spans="1:65" s="2" customFormat="1" ht="11.25">
      <c r="A305" s="34"/>
      <c r="B305" s="35"/>
      <c r="C305" s="36"/>
      <c r="D305" s="205" t="s">
        <v>163</v>
      </c>
      <c r="E305" s="36"/>
      <c r="F305" s="206" t="s">
        <v>565</v>
      </c>
      <c r="G305" s="36"/>
      <c r="H305" s="36"/>
      <c r="I305" s="207"/>
      <c r="J305" s="36"/>
      <c r="K305" s="36"/>
      <c r="L305" s="39"/>
      <c r="M305" s="208"/>
      <c r="N305" s="209"/>
      <c r="O305" s="71"/>
      <c r="P305" s="71"/>
      <c r="Q305" s="71"/>
      <c r="R305" s="71"/>
      <c r="S305" s="71"/>
      <c r="T305" s="72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163</v>
      </c>
      <c r="AU305" s="17" t="s">
        <v>85</v>
      </c>
    </row>
    <row r="306" spans="1:65" s="14" customFormat="1" ht="11.25">
      <c r="B306" s="221"/>
      <c r="C306" s="222"/>
      <c r="D306" s="205" t="s">
        <v>164</v>
      </c>
      <c r="E306" s="223" t="s">
        <v>1</v>
      </c>
      <c r="F306" s="224" t="s">
        <v>810</v>
      </c>
      <c r="G306" s="222"/>
      <c r="H306" s="223" t="s">
        <v>1</v>
      </c>
      <c r="I306" s="225"/>
      <c r="J306" s="222"/>
      <c r="K306" s="222"/>
      <c r="L306" s="226"/>
      <c r="M306" s="227"/>
      <c r="N306" s="228"/>
      <c r="O306" s="228"/>
      <c r="P306" s="228"/>
      <c r="Q306" s="228"/>
      <c r="R306" s="228"/>
      <c r="S306" s="228"/>
      <c r="T306" s="229"/>
      <c r="AT306" s="230" t="s">
        <v>164</v>
      </c>
      <c r="AU306" s="230" t="s">
        <v>85</v>
      </c>
      <c r="AV306" s="14" t="s">
        <v>83</v>
      </c>
      <c r="AW306" s="14" t="s">
        <v>31</v>
      </c>
      <c r="AX306" s="14" t="s">
        <v>75</v>
      </c>
      <c r="AY306" s="230" t="s">
        <v>154</v>
      </c>
    </row>
    <row r="307" spans="1:65" s="13" customFormat="1" ht="11.25">
      <c r="B307" s="210"/>
      <c r="C307" s="211"/>
      <c r="D307" s="205" t="s">
        <v>164</v>
      </c>
      <c r="E307" s="212" t="s">
        <v>1</v>
      </c>
      <c r="F307" s="213" t="s">
        <v>815</v>
      </c>
      <c r="G307" s="211"/>
      <c r="H307" s="214">
        <v>113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164</v>
      </c>
      <c r="AU307" s="220" t="s">
        <v>85</v>
      </c>
      <c r="AV307" s="13" t="s">
        <v>85</v>
      </c>
      <c r="AW307" s="13" t="s">
        <v>31</v>
      </c>
      <c r="AX307" s="13" t="s">
        <v>75</v>
      </c>
      <c r="AY307" s="220" t="s">
        <v>154</v>
      </c>
    </row>
    <row r="308" spans="1:65" s="15" customFormat="1" ht="11.25">
      <c r="B308" s="231"/>
      <c r="C308" s="232"/>
      <c r="D308" s="205" t="s">
        <v>164</v>
      </c>
      <c r="E308" s="233" t="s">
        <v>1</v>
      </c>
      <c r="F308" s="234" t="s">
        <v>171</v>
      </c>
      <c r="G308" s="232"/>
      <c r="H308" s="235">
        <v>113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164</v>
      </c>
      <c r="AU308" s="241" t="s">
        <v>85</v>
      </c>
      <c r="AV308" s="15" t="s">
        <v>162</v>
      </c>
      <c r="AW308" s="15" t="s">
        <v>31</v>
      </c>
      <c r="AX308" s="15" t="s">
        <v>83</v>
      </c>
      <c r="AY308" s="241" t="s">
        <v>154</v>
      </c>
    </row>
    <row r="309" spans="1:65" s="2" customFormat="1" ht="16.5" customHeight="1">
      <c r="A309" s="34"/>
      <c r="B309" s="35"/>
      <c r="C309" s="191" t="s">
        <v>270</v>
      </c>
      <c r="D309" s="191" t="s">
        <v>156</v>
      </c>
      <c r="E309" s="192" t="s">
        <v>567</v>
      </c>
      <c r="F309" s="193" t="s">
        <v>568</v>
      </c>
      <c r="G309" s="194" t="s">
        <v>159</v>
      </c>
      <c r="H309" s="195">
        <v>1040</v>
      </c>
      <c r="I309" s="196"/>
      <c r="J309" s="197">
        <f>ROUND(I309*H309,2)</f>
        <v>0</v>
      </c>
      <c r="K309" s="193" t="s">
        <v>160</v>
      </c>
      <c r="L309" s="198"/>
      <c r="M309" s="199" t="s">
        <v>1</v>
      </c>
      <c r="N309" s="200" t="s">
        <v>40</v>
      </c>
      <c r="O309" s="71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3" t="s">
        <v>161</v>
      </c>
      <c r="AT309" s="203" t="s">
        <v>156</v>
      </c>
      <c r="AU309" s="203" t="s">
        <v>85</v>
      </c>
      <c r="AY309" s="17" t="s">
        <v>154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7" t="s">
        <v>83</v>
      </c>
      <c r="BK309" s="204">
        <f>ROUND(I309*H309,2)</f>
        <v>0</v>
      </c>
      <c r="BL309" s="17" t="s">
        <v>162</v>
      </c>
      <c r="BM309" s="203" t="s">
        <v>360</v>
      </c>
    </row>
    <row r="310" spans="1:65" s="2" customFormat="1" ht="11.25">
      <c r="A310" s="34"/>
      <c r="B310" s="35"/>
      <c r="C310" s="36"/>
      <c r="D310" s="205" t="s">
        <v>163</v>
      </c>
      <c r="E310" s="36"/>
      <c r="F310" s="206" t="s">
        <v>568</v>
      </c>
      <c r="G310" s="36"/>
      <c r="H310" s="36"/>
      <c r="I310" s="207"/>
      <c r="J310" s="36"/>
      <c r="K310" s="36"/>
      <c r="L310" s="39"/>
      <c r="M310" s="208"/>
      <c r="N310" s="209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163</v>
      </c>
      <c r="AU310" s="17" t="s">
        <v>85</v>
      </c>
    </row>
    <row r="311" spans="1:65" s="14" customFormat="1" ht="11.25">
      <c r="B311" s="221"/>
      <c r="C311" s="222"/>
      <c r="D311" s="205" t="s">
        <v>164</v>
      </c>
      <c r="E311" s="223" t="s">
        <v>1</v>
      </c>
      <c r="F311" s="224" t="s">
        <v>816</v>
      </c>
      <c r="G311" s="222"/>
      <c r="H311" s="223" t="s">
        <v>1</v>
      </c>
      <c r="I311" s="225"/>
      <c r="J311" s="222"/>
      <c r="K311" s="222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164</v>
      </c>
      <c r="AU311" s="230" t="s">
        <v>85</v>
      </c>
      <c r="AV311" s="14" t="s">
        <v>83</v>
      </c>
      <c r="AW311" s="14" t="s">
        <v>31</v>
      </c>
      <c r="AX311" s="14" t="s">
        <v>75</v>
      </c>
      <c r="AY311" s="230" t="s">
        <v>154</v>
      </c>
    </row>
    <row r="312" spans="1:65" s="13" customFormat="1" ht="11.25">
      <c r="B312" s="210"/>
      <c r="C312" s="211"/>
      <c r="D312" s="205" t="s">
        <v>164</v>
      </c>
      <c r="E312" s="212" t="s">
        <v>1</v>
      </c>
      <c r="F312" s="213" t="s">
        <v>817</v>
      </c>
      <c r="G312" s="211"/>
      <c r="H312" s="214">
        <v>992</v>
      </c>
      <c r="I312" s="215"/>
      <c r="J312" s="211"/>
      <c r="K312" s="211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164</v>
      </c>
      <c r="AU312" s="220" t="s">
        <v>85</v>
      </c>
      <c r="AV312" s="13" t="s">
        <v>85</v>
      </c>
      <c r="AW312" s="13" t="s">
        <v>31</v>
      </c>
      <c r="AX312" s="13" t="s">
        <v>75</v>
      </c>
      <c r="AY312" s="220" t="s">
        <v>154</v>
      </c>
    </row>
    <row r="313" spans="1:65" s="14" customFormat="1" ht="11.25">
      <c r="B313" s="221"/>
      <c r="C313" s="222"/>
      <c r="D313" s="205" t="s">
        <v>164</v>
      </c>
      <c r="E313" s="223" t="s">
        <v>1</v>
      </c>
      <c r="F313" s="224" t="s">
        <v>812</v>
      </c>
      <c r="G313" s="222"/>
      <c r="H313" s="223" t="s">
        <v>1</v>
      </c>
      <c r="I313" s="225"/>
      <c r="J313" s="222"/>
      <c r="K313" s="222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164</v>
      </c>
      <c r="AU313" s="230" t="s">
        <v>85</v>
      </c>
      <c r="AV313" s="14" t="s">
        <v>83</v>
      </c>
      <c r="AW313" s="14" t="s">
        <v>31</v>
      </c>
      <c r="AX313" s="14" t="s">
        <v>75</v>
      </c>
      <c r="AY313" s="230" t="s">
        <v>154</v>
      </c>
    </row>
    <row r="314" spans="1:65" s="13" customFormat="1" ht="11.25">
      <c r="B314" s="210"/>
      <c r="C314" s="211"/>
      <c r="D314" s="205" t="s">
        <v>164</v>
      </c>
      <c r="E314" s="212" t="s">
        <v>1</v>
      </c>
      <c r="F314" s="213" t="s">
        <v>341</v>
      </c>
      <c r="G314" s="211"/>
      <c r="H314" s="214">
        <v>48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164</v>
      </c>
      <c r="AU314" s="220" t="s">
        <v>85</v>
      </c>
      <c r="AV314" s="13" t="s">
        <v>85</v>
      </c>
      <c r="AW314" s="13" t="s">
        <v>31</v>
      </c>
      <c r="AX314" s="13" t="s">
        <v>75</v>
      </c>
      <c r="AY314" s="220" t="s">
        <v>154</v>
      </c>
    </row>
    <row r="315" spans="1:65" s="15" customFormat="1" ht="11.25">
      <c r="B315" s="231"/>
      <c r="C315" s="232"/>
      <c r="D315" s="205" t="s">
        <v>164</v>
      </c>
      <c r="E315" s="233" t="s">
        <v>1</v>
      </c>
      <c r="F315" s="234" t="s">
        <v>171</v>
      </c>
      <c r="G315" s="232"/>
      <c r="H315" s="235">
        <v>1040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164</v>
      </c>
      <c r="AU315" s="241" t="s">
        <v>85</v>
      </c>
      <c r="AV315" s="15" t="s">
        <v>162</v>
      </c>
      <c r="AW315" s="15" t="s">
        <v>31</v>
      </c>
      <c r="AX315" s="15" t="s">
        <v>83</v>
      </c>
      <c r="AY315" s="241" t="s">
        <v>154</v>
      </c>
    </row>
    <row r="316" spans="1:65" s="2" customFormat="1" ht="21.75" customHeight="1">
      <c r="A316" s="34"/>
      <c r="B316" s="35"/>
      <c r="C316" s="191" t="s">
        <v>374</v>
      </c>
      <c r="D316" s="191" t="s">
        <v>156</v>
      </c>
      <c r="E316" s="192" t="s">
        <v>230</v>
      </c>
      <c r="F316" s="193" t="s">
        <v>231</v>
      </c>
      <c r="G316" s="194" t="s">
        <v>159</v>
      </c>
      <c r="H316" s="195">
        <v>532</v>
      </c>
      <c r="I316" s="196"/>
      <c r="J316" s="197">
        <f>ROUND(I316*H316,2)</f>
        <v>0</v>
      </c>
      <c r="K316" s="193" t="s">
        <v>160</v>
      </c>
      <c r="L316" s="198"/>
      <c r="M316" s="199" t="s">
        <v>1</v>
      </c>
      <c r="N316" s="200" t="s">
        <v>40</v>
      </c>
      <c r="O316" s="71"/>
      <c r="P316" s="201">
        <f>O316*H316</f>
        <v>0</v>
      </c>
      <c r="Q316" s="201">
        <v>0</v>
      </c>
      <c r="R316" s="201">
        <f>Q316*H316</f>
        <v>0</v>
      </c>
      <c r="S316" s="201">
        <v>0</v>
      </c>
      <c r="T316" s="202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3" t="s">
        <v>161</v>
      </c>
      <c r="AT316" s="203" t="s">
        <v>156</v>
      </c>
      <c r="AU316" s="203" t="s">
        <v>85</v>
      </c>
      <c r="AY316" s="17" t="s">
        <v>154</v>
      </c>
      <c r="BE316" s="204">
        <f>IF(N316="základní",J316,0)</f>
        <v>0</v>
      </c>
      <c r="BF316" s="204">
        <f>IF(N316="snížená",J316,0)</f>
        <v>0</v>
      </c>
      <c r="BG316" s="204">
        <f>IF(N316="zákl. přenesená",J316,0)</f>
        <v>0</v>
      </c>
      <c r="BH316" s="204">
        <f>IF(N316="sníž. přenesená",J316,0)</f>
        <v>0</v>
      </c>
      <c r="BI316" s="204">
        <f>IF(N316="nulová",J316,0)</f>
        <v>0</v>
      </c>
      <c r="BJ316" s="17" t="s">
        <v>83</v>
      </c>
      <c r="BK316" s="204">
        <f>ROUND(I316*H316,2)</f>
        <v>0</v>
      </c>
      <c r="BL316" s="17" t="s">
        <v>162</v>
      </c>
      <c r="BM316" s="203" t="s">
        <v>377</v>
      </c>
    </row>
    <row r="317" spans="1:65" s="2" customFormat="1" ht="11.25">
      <c r="A317" s="34"/>
      <c r="B317" s="35"/>
      <c r="C317" s="36"/>
      <c r="D317" s="205" t="s">
        <v>163</v>
      </c>
      <c r="E317" s="36"/>
      <c r="F317" s="206" t="s">
        <v>231</v>
      </c>
      <c r="G317" s="36"/>
      <c r="H317" s="36"/>
      <c r="I317" s="207"/>
      <c r="J317" s="36"/>
      <c r="K317" s="36"/>
      <c r="L317" s="39"/>
      <c r="M317" s="208"/>
      <c r="N317" s="209"/>
      <c r="O317" s="71"/>
      <c r="P317" s="71"/>
      <c r="Q317" s="71"/>
      <c r="R317" s="71"/>
      <c r="S317" s="71"/>
      <c r="T317" s="7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163</v>
      </c>
      <c r="AU317" s="17" t="s">
        <v>85</v>
      </c>
    </row>
    <row r="318" spans="1:65" s="14" customFormat="1" ht="11.25">
      <c r="B318" s="221"/>
      <c r="C318" s="222"/>
      <c r="D318" s="205" t="s">
        <v>164</v>
      </c>
      <c r="E318" s="223" t="s">
        <v>1</v>
      </c>
      <c r="F318" s="224" t="s">
        <v>810</v>
      </c>
      <c r="G318" s="222"/>
      <c r="H318" s="223" t="s">
        <v>1</v>
      </c>
      <c r="I318" s="225"/>
      <c r="J318" s="222"/>
      <c r="K318" s="222"/>
      <c r="L318" s="226"/>
      <c r="M318" s="227"/>
      <c r="N318" s="228"/>
      <c r="O318" s="228"/>
      <c r="P318" s="228"/>
      <c r="Q318" s="228"/>
      <c r="R318" s="228"/>
      <c r="S318" s="228"/>
      <c r="T318" s="229"/>
      <c r="AT318" s="230" t="s">
        <v>164</v>
      </c>
      <c r="AU318" s="230" t="s">
        <v>85</v>
      </c>
      <c r="AV318" s="14" t="s">
        <v>83</v>
      </c>
      <c r="AW318" s="14" t="s">
        <v>31</v>
      </c>
      <c r="AX318" s="14" t="s">
        <v>75</v>
      </c>
      <c r="AY318" s="230" t="s">
        <v>154</v>
      </c>
    </row>
    <row r="319" spans="1:65" s="13" customFormat="1" ht="11.25">
      <c r="B319" s="210"/>
      <c r="C319" s="211"/>
      <c r="D319" s="205" t="s">
        <v>164</v>
      </c>
      <c r="E319" s="212" t="s">
        <v>1</v>
      </c>
      <c r="F319" s="213" t="s">
        <v>690</v>
      </c>
      <c r="G319" s="211"/>
      <c r="H319" s="214">
        <v>124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164</v>
      </c>
      <c r="AU319" s="220" t="s">
        <v>85</v>
      </c>
      <c r="AV319" s="13" t="s">
        <v>85</v>
      </c>
      <c r="AW319" s="13" t="s">
        <v>31</v>
      </c>
      <c r="AX319" s="13" t="s">
        <v>75</v>
      </c>
      <c r="AY319" s="220" t="s">
        <v>154</v>
      </c>
    </row>
    <row r="320" spans="1:65" s="14" customFormat="1" ht="11.25">
      <c r="B320" s="221"/>
      <c r="C320" s="222"/>
      <c r="D320" s="205" t="s">
        <v>164</v>
      </c>
      <c r="E320" s="223" t="s">
        <v>1</v>
      </c>
      <c r="F320" s="224" t="s">
        <v>812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164</v>
      </c>
      <c r="AU320" s="230" t="s">
        <v>85</v>
      </c>
      <c r="AV320" s="14" t="s">
        <v>83</v>
      </c>
      <c r="AW320" s="14" t="s">
        <v>31</v>
      </c>
      <c r="AX320" s="14" t="s">
        <v>75</v>
      </c>
      <c r="AY320" s="230" t="s">
        <v>154</v>
      </c>
    </row>
    <row r="321" spans="1:65" s="13" customFormat="1" ht="11.25">
      <c r="B321" s="210"/>
      <c r="C321" s="211"/>
      <c r="D321" s="205" t="s">
        <v>164</v>
      </c>
      <c r="E321" s="212" t="s">
        <v>1</v>
      </c>
      <c r="F321" s="213" t="s">
        <v>175</v>
      </c>
      <c r="G321" s="211"/>
      <c r="H321" s="214">
        <v>12</v>
      </c>
      <c r="I321" s="215"/>
      <c r="J321" s="211"/>
      <c r="K321" s="211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164</v>
      </c>
      <c r="AU321" s="220" t="s">
        <v>85</v>
      </c>
      <c r="AV321" s="13" t="s">
        <v>85</v>
      </c>
      <c r="AW321" s="13" t="s">
        <v>31</v>
      </c>
      <c r="AX321" s="13" t="s">
        <v>75</v>
      </c>
      <c r="AY321" s="220" t="s">
        <v>154</v>
      </c>
    </row>
    <row r="322" spans="1:65" s="14" customFormat="1" ht="11.25">
      <c r="B322" s="221"/>
      <c r="C322" s="222"/>
      <c r="D322" s="205" t="s">
        <v>164</v>
      </c>
      <c r="E322" s="223" t="s">
        <v>1</v>
      </c>
      <c r="F322" s="224" t="s">
        <v>813</v>
      </c>
      <c r="G322" s="222"/>
      <c r="H322" s="223" t="s">
        <v>1</v>
      </c>
      <c r="I322" s="225"/>
      <c r="J322" s="222"/>
      <c r="K322" s="222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164</v>
      </c>
      <c r="AU322" s="230" t="s">
        <v>85</v>
      </c>
      <c r="AV322" s="14" t="s">
        <v>83</v>
      </c>
      <c r="AW322" s="14" t="s">
        <v>31</v>
      </c>
      <c r="AX322" s="14" t="s">
        <v>75</v>
      </c>
      <c r="AY322" s="230" t="s">
        <v>154</v>
      </c>
    </row>
    <row r="323" spans="1:65" s="13" customFormat="1" ht="11.25">
      <c r="B323" s="210"/>
      <c r="C323" s="211"/>
      <c r="D323" s="205" t="s">
        <v>164</v>
      </c>
      <c r="E323" s="212" t="s">
        <v>1</v>
      </c>
      <c r="F323" s="213" t="s">
        <v>818</v>
      </c>
      <c r="G323" s="211"/>
      <c r="H323" s="214">
        <v>396</v>
      </c>
      <c r="I323" s="215"/>
      <c r="J323" s="211"/>
      <c r="K323" s="211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164</v>
      </c>
      <c r="AU323" s="220" t="s">
        <v>85</v>
      </c>
      <c r="AV323" s="13" t="s">
        <v>85</v>
      </c>
      <c r="AW323" s="13" t="s">
        <v>31</v>
      </c>
      <c r="AX323" s="13" t="s">
        <v>75</v>
      </c>
      <c r="AY323" s="220" t="s">
        <v>154</v>
      </c>
    </row>
    <row r="324" spans="1:65" s="15" customFormat="1" ht="11.25">
      <c r="B324" s="231"/>
      <c r="C324" s="232"/>
      <c r="D324" s="205" t="s">
        <v>164</v>
      </c>
      <c r="E324" s="233" t="s">
        <v>1</v>
      </c>
      <c r="F324" s="234" t="s">
        <v>171</v>
      </c>
      <c r="G324" s="232"/>
      <c r="H324" s="235">
        <v>532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164</v>
      </c>
      <c r="AU324" s="241" t="s">
        <v>85</v>
      </c>
      <c r="AV324" s="15" t="s">
        <v>162</v>
      </c>
      <c r="AW324" s="15" t="s">
        <v>31</v>
      </c>
      <c r="AX324" s="15" t="s">
        <v>83</v>
      </c>
      <c r="AY324" s="241" t="s">
        <v>154</v>
      </c>
    </row>
    <row r="325" spans="1:65" s="2" customFormat="1" ht="16.5" customHeight="1">
      <c r="A325" s="34"/>
      <c r="B325" s="35"/>
      <c r="C325" s="191" t="s">
        <v>279</v>
      </c>
      <c r="D325" s="191" t="s">
        <v>156</v>
      </c>
      <c r="E325" s="192" t="s">
        <v>603</v>
      </c>
      <c r="F325" s="193" t="s">
        <v>604</v>
      </c>
      <c r="G325" s="194" t="s">
        <v>398</v>
      </c>
      <c r="H325" s="195">
        <v>15</v>
      </c>
      <c r="I325" s="196"/>
      <c r="J325" s="197">
        <f>ROUND(I325*H325,2)</f>
        <v>0</v>
      </c>
      <c r="K325" s="193" t="s">
        <v>160</v>
      </c>
      <c r="L325" s="198"/>
      <c r="M325" s="199" t="s">
        <v>1</v>
      </c>
      <c r="N325" s="200" t="s">
        <v>40</v>
      </c>
      <c r="O325" s="71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3" t="s">
        <v>161</v>
      </c>
      <c r="AT325" s="203" t="s">
        <v>156</v>
      </c>
      <c r="AU325" s="203" t="s">
        <v>85</v>
      </c>
      <c r="AY325" s="17" t="s">
        <v>154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7" t="s">
        <v>83</v>
      </c>
      <c r="BK325" s="204">
        <f>ROUND(I325*H325,2)</f>
        <v>0</v>
      </c>
      <c r="BL325" s="17" t="s">
        <v>162</v>
      </c>
      <c r="BM325" s="203" t="s">
        <v>382</v>
      </c>
    </row>
    <row r="326" spans="1:65" s="2" customFormat="1" ht="11.25">
      <c r="A326" s="34"/>
      <c r="B326" s="35"/>
      <c r="C326" s="36"/>
      <c r="D326" s="205" t="s">
        <v>163</v>
      </c>
      <c r="E326" s="36"/>
      <c r="F326" s="206" t="s">
        <v>604</v>
      </c>
      <c r="G326" s="36"/>
      <c r="H326" s="36"/>
      <c r="I326" s="207"/>
      <c r="J326" s="36"/>
      <c r="K326" s="36"/>
      <c r="L326" s="39"/>
      <c r="M326" s="208"/>
      <c r="N326" s="209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163</v>
      </c>
      <c r="AU326" s="17" t="s">
        <v>85</v>
      </c>
    </row>
    <row r="327" spans="1:65" s="14" customFormat="1" ht="11.25">
      <c r="B327" s="221"/>
      <c r="C327" s="222"/>
      <c r="D327" s="205" t="s">
        <v>164</v>
      </c>
      <c r="E327" s="223" t="s">
        <v>1</v>
      </c>
      <c r="F327" s="224" t="s">
        <v>810</v>
      </c>
      <c r="G327" s="222"/>
      <c r="H327" s="223" t="s">
        <v>1</v>
      </c>
      <c r="I327" s="225"/>
      <c r="J327" s="222"/>
      <c r="K327" s="222"/>
      <c r="L327" s="226"/>
      <c r="M327" s="227"/>
      <c r="N327" s="228"/>
      <c r="O327" s="228"/>
      <c r="P327" s="228"/>
      <c r="Q327" s="228"/>
      <c r="R327" s="228"/>
      <c r="S327" s="228"/>
      <c r="T327" s="229"/>
      <c r="AT327" s="230" t="s">
        <v>164</v>
      </c>
      <c r="AU327" s="230" t="s">
        <v>85</v>
      </c>
      <c r="AV327" s="14" t="s">
        <v>83</v>
      </c>
      <c r="AW327" s="14" t="s">
        <v>31</v>
      </c>
      <c r="AX327" s="14" t="s">
        <v>75</v>
      </c>
      <c r="AY327" s="230" t="s">
        <v>154</v>
      </c>
    </row>
    <row r="328" spans="1:65" s="13" customFormat="1" ht="11.25">
      <c r="B328" s="210"/>
      <c r="C328" s="211"/>
      <c r="D328" s="205" t="s">
        <v>164</v>
      </c>
      <c r="E328" s="212" t="s">
        <v>1</v>
      </c>
      <c r="F328" s="213" t="s">
        <v>209</v>
      </c>
      <c r="G328" s="211"/>
      <c r="H328" s="214">
        <v>14</v>
      </c>
      <c r="I328" s="215"/>
      <c r="J328" s="211"/>
      <c r="K328" s="211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164</v>
      </c>
      <c r="AU328" s="220" t="s">
        <v>85</v>
      </c>
      <c r="AV328" s="13" t="s">
        <v>85</v>
      </c>
      <c r="AW328" s="13" t="s">
        <v>31</v>
      </c>
      <c r="AX328" s="13" t="s">
        <v>75</v>
      </c>
      <c r="AY328" s="220" t="s">
        <v>154</v>
      </c>
    </row>
    <row r="329" spans="1:65" s="14" customFormat="1" ht="11.25">
      <c r="B329" s="221"/>
      <c r="C329" s="222"/>
      <c r="D329" s="205" t="s">
        <v>164</v>
      </c>
      <c r="E329" s="223" t="s">
        <v>1</v>
      </c>
      <c r="F329" s="224" t="s">
        <v>812</v>
      </c>
      <c r="G329" s="222"/>
      <c r="H329" s="223" t="s">
        <v>1</v>
      </c>
      <c r="I329" s="225"/>
      <c r="J329" s="222"/>
      <c r="K329" s="222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164</v>
      </c>
      <c r="AU329" s="230" t="s">
        <v>85</v>
      </c>
      <c r="AV329" s="14" t="s">
        <v>83</v>
      </c>
      <c r="AW329" s="14" t="s">
        <v>31</v>
      </c>
      <c r="AX329" s="14" t="s">
        <v>75</v>
      </c>
      <c r="AY329" s="230" t="s">
        <v>154</v>
      </c>
    </row>
    <row r="330" spans="1:65" s="13" customFormat="1" ht="11.25">
      <c r="B330" s="210"/>
      <c r="C330" s="211"/>
      <c r="D330" s="205" t="s">
        <v>164</v>
      </c>
      <c r="E330" s="212" t="s">
        <v>1</v>
      </c>
      <c r="F330" s="213" t="s">
        <v>83</v>
      </c>
      <c r="G330" s="211"/>
      <c r="H330" s="214">
        <v>1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164</v>
      </c>
      <c r="AU330" s="220" t="s">
        <v>85</v>
      </c>
      <c r="AV330" s="13" t="s">
        <v>85</v>
      </c>
      <c r="AW330" s="13" t="s">
        <v>31</v>
      </c>
      <c r="AX330" s="13" t="s">
        <v>75</v>
      </c>
      <c r="AY330" s="220" t="s">
        <v>154</v>
      </c>
    </row>
    <row r="331" spans="1:65" s="15" customFormat="1" ht="11.25">
      <c r="B331" s="231"/>
      <c r="C331" s="232"/>
      <c r="D331" s="205" t="s">
        <v>164</v>
      </c>
      <c r="E331" s="233" t="s">
        <v>1</v>
      </c>
      <c r="F331" s="234" t="s">
        <v>171</v>
      </c>
      <c r="G331" s="232"/>
      <c r="H331" s="235">
        <v>15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164</v>
      </c>
      <c r="AU331" s="241" t="s">
        <v>85</v>
      </c>
      <c r="AV331" s="15" t="s">
        <v>162</v>
      </c>
      <c r="AW331" s="15" t="s">
        <v>31</v>
      </c>
      <c r="AX331" s="15" t="s">
        <v>83</v>
      </c>
      <c r="AY331" s="241" t="s">
        <v>154</v>
      </c>
    </row>
    <row r="332" spans="1:65" s="2" customFormat="1" ht="16.5" customHeight="1">
      <c r="A332" s="34"/>
      <c r="B332" s="35"/>
      <c r="C332" s="191" t="s">
        <v>388</v>
      </c>
      <c r="D332" s="191" t="s">
        <v>156</v>
      </c>
      <c r="E332" s="192" t="s">
        <v>570</v>
      </c>
      <c r="F332" s="193" t="s">
        <v>571</v>
      </c>
      <c r="G332" s="194" t="s">
        <v>159</v>
      </c>
      <c r="H332" s="195">
        <v>113</v>
      </c>
      <c r="I332" s="196"/>
      <c r="J332" s="197">
        <f>ROUND(I332*H332,2)</f>
        <v>0</v>
      </c>
      <c r="K332" s="193" t="s">
        <v>160</v>
      </c>
      <c r="L332" s="198"/>
      <c r="M332" s="199" t="s">
        <v>1</v>
      </c>
      <c r="N332" s="200" t="s">
        <v>40</v>
      </c>
      <c r="O332" s="71"/>
      <c r="P332" s="201">
        <f>O332*H332</f>
        <v>0</v>
      </c>
      <c r="Q332" s="201">
        <v>0</v>
      </c>
      <c r="R332" s="201">
        <f>Q332*H332</f>
        <v>0</v>
      </c>
      <c r="S332" s="201">
        <v>0</v>
      </c>
      <c r="T332" s="202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3" t="s">
        <v>161</v>
      </c>
      <c r="AT332" s="203" t="s">
        <v>156</v>
      </c>
      <c r="AU332" s="203" t="s">
        <v>85</v>
      </c>
      <c r="AY332" s="17" t="s">
        <v>154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17" t="s">
        <v>83</v>
      </c>
      <c r="BK332" s="204">
        <f>ROUND(I332*H332,2)</f>
        <v>0</v>
      </c>
      <c r="BL332" s="17" t="s">
        <v>162</v>
      </c>
      <c r="BM332" s="203" t="s">
        <v>391</v>
      </c>
    </row>
    <row r="333" spans="1:65" s="2" customFormat="1" ht="11.25">
      <c r="A333" s="34"/>
      <c r="B333" s="35"/>
      <c r="C333" s="36"/>
      <c r="D333" s="205" t="s">
        <v>163</v>
      </c>
      <c r="E333" s="36"/>
      <c r="F333" s="206" t="s">
        <v>571</v>
      </c>
      <c r="G333" s="36"/>
      <c r="H333" s="36"/>
      <c r="I333" s="207"/>
      <c r="J333" s="36"/>
      <c r="K333" s="36"/>
      <c r="L333" s="39"/>
      <c r="M333" s="208"/>
      <c r="N333" s="209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163</v>
      </c>
      <c r="AU333" s="17" t="s">
        <v>85</v>
      </c>
    </row>
    <row r="334" spans="1:65" s="14" customFormat="1" ht="11.25">
      <c r="B334" s="221"/>
      <c r="C334" s="222"/>
      <c r="D334" s="205" t="s">
        <v>164</v>
      </c>
      <c r="E334" s="223" t="s">
        <v>1</v>
      </c>
      <c r="F334" s="224" t="s">
        <v>819</v>
      </c>
      <c r="G334" s="222"/>
      <c r="H334" s="223" t="s">
        <v>1</v>
      </c>
      <c r="I334" s="225"/>
      <c r="J334" s="222"/>
      <c r="K334" s="222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164</v>
      </c>
      <c r="AU334" s="230" t="s">
        <v>85</v>
      </c>
      <c r="AV334" s="14" t="s">
        <v>83</v>
      </c>
      <c r="AW334" s="14" t="s">
        <v>31</v>
      </c>
      <c r="AX334" s="14" t="s">
        <v>75</v>
      </c>
      <c r="AY334" s="230" t="s">
        <v>154</v>
      </c>
    </row>
    <row r="335" spans="1:65" s="13" customFormat="1" ht="11.25">
      <c r="B335" s="210"/>
      <c r="C335" s="211"/>
      <c r="D335" s="205" t="s">
        <v>164</v>
      </c>
      <c r="E335" s="212" t="s">
        <v>1</v>
      </c>
      <c r="F335" s="213" t="s">
        <v>815</v>
      </c>
      <c r="G335" s="211"/>
      <c r="H335" s="214">
        <v>113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164</v>
      </c>
      <c r="AU335" s="220" t="s">
        <v>85</v>
      </c>
      <c r="AV335" s="13" t="s">
        <v>85</v>
      </c>
      <c r="AW335" s="13" t="s">
        <v>31</v>
      </c>
      <c r="AX335" s="13" t="s">
        <v>75</v>
      </c>
      <c r="AY335" s="220" t="s">
        <v>154</v>
      </c>
    </row>
    <row r="336" spans="1:65" s="15" customFormat="1" ht="11.25">
      <c r="B336" s="231"/>
      <c r="C336" s="232"/>
      <c r="D336" s="205" t="s">
        <v>164</v>
      </c>
      <c r="E336" s="233" t="s">
        <v>1</v>
      </c>
      <c r="F336" s="234" t="s">
        <v>171</v>
      </c>
      <c r="G336" s="232"/>
      <c r="H336" s="235">
        <v>113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164</v>
      </c>
      <c r="AU336" s="241" t="s">
        <v>85</v>
      </c>
      <c r="AV336" s="15" t="s">
        <v>162</v>
      </c>
      <c r="AW336" s="15" t="s">
        <v>31</v>
      </c>
      <c r="AX336" s="15" t="s">
        <v>83</v>
      </c>
      <c r="AY336" s="241" t="s">
        <v>154</v>
      </c>
    </row>
    <row r="337" spans="1:65" s="2" customFormat="1" ht="16.5" customHeight="1">
      <c r="A337" s="34"/>
      <c r="B337" s="35"/>
      <c r="C337" s="191" t="s">
        <v>284</v>
      </c>
      <c r="D337" s="191" t="s">
        <v>156</v>
      </c>
      <c r="E337" s="192" t="s">
        <v>553</v>
      </c>
      <c r="F337" s="193" t="s">
        <v>554</v>
      </c>
      <c r="G337" s="194" t="s">
        <v>159</v>
      </c>
      <c r="H337" s="195">
        <v>614</v>
      </c>
      <c r="I337" s="196"/>
      <c r="J337" s="197">
        <f>ROUND(I337*H337,2)</f>
        <v>0</v>
      </c>
      <c r="K337" s="193" t="s">
        <v>160</v>
      </c>
      <c r="L337" s="198"/>
      <c r="M337" s="199" t="s">
        <v>1</v>
      </c>
      <c r="N337" s="200" t="s">
        <v>40</v>
      </c>
      <c r="O337" s="71"/>
      <c r="P337" s="201">
        <f>O337*H337</f>
        <v>0</v>
      </c>
      <c r="Q337" s="201">
        <v>0</v>
      </c>
      <c r="R337" s="201">
        <f>Q337*H337</f>
        <v>0</v>
      </c>
      <c r="S337" s="201">
        <v>0</v>
      </c>
      <c r="T337" s="202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3" t="s">
        <v>161</v>
      </c>
      <c r="AT337" s="203" t="s">
        <v>156</v>
      </c>
      <c r="AU337" s="203" t="s">
        <v>85</v>
      </c>
      <c r="AY337" s="17" t="s">
        <v>154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17" t="s">
        <v>83</v>
      </c>
      <c r="BK337" s="204">
        <f>ROUND(I337*H337,2)</f>
        <v>0</v>
      </c>
      <c r="BL337" s="17" t="s">
        <v>162</v>
      </c>
      <c r="BM337" s="203" t="s">
        <v>399</v>
      </c>
    </row>
    <row r="338" spans="1:65" s="2" customFormat="1" ht="11.25">
      <c r="A338" s="34"/>
      <c r="B338" s="35"/>
      <c r="C338" s="36"/>
      <c r="D338" s="205" t="s">
        <v>163</v>
      </c>
      <c r="E338" s="36"/>
      <c r="F338" s="206" t="s">
        <v>554</v>
      </c>
      <c r="G338" s="36"/>
      <c r="H338" s="36"/>
      <c r="I338" s="207"/>
      <c r="J338" s="36"/>
      <c r="K338" s="36"/>
      <c r="L338" s="39"/>
      <c r="M338" s="208"/>
      <c r="N338" s="209"/>
      <c r="O338" s="71"/>
      <c r="P338" s="71"/>
      <c r="Q338" s="71"/>
      <c r="R338" s="71"/>
      <c r="S338" s="71"/>
      <c r="T338" s="72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163</v>
      </c>
      <c r="AU338" s="17" t="s">
        <v>85</v>
      </c>
    </row>
    <row r="339" spans="1:65" s="14" customFormat="1" ht="11.25">
      <c r="B339" s="221"/>
      <c r="C339" s="222"/>
      <c r="D339" s="205" t="s">
        <v>164</v>
      </c>
      <c r="E339" s="223" t="s">
        <v>1</v>
      </c>
      <c r="F339" s="224" t="s">
        <v>810</v>
      </c>
      <c r="G339" s="222"/>
      <c r="H339" s="223" t="s">
        <v>1</v>
      </c>
      <c r="I339" s="225"/>
      <c r="J339" s="222"/>
      <c r="K339" s="222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164</v>
      </c>
      <c r="AU339" s="230" t="s">
        <v>85</v>
      </c>
      <c r="AV339" s="14" t="s">
        <v>83</v>
      </c>
      <c r="AW339" s="14" t="s">
        <v>31</v>
      </c>
      <c r="AX339" s="14" t="s">
        <v>75</v>
      </c>
      <c r="AY339" s="230" t="s">
        <v>154</v>
      </c>
    </row>
    <row r="340" spans="1:65" s="13" customFormat="1" ht="11.25">
      <c r="B340" s="210"/>
      <c r="C340" s="211"/>
      <c r="D340" s="205" t="s">
        <v>164</v>
      </c>
      <c r="E340" s="212" t="s">
        <v>1</v>
      </c>
      <c r="F340" s="213" t="s">
        <v>820</v>
      </c>
      <c r="G340" s="211"/>
      <c r="H340" s="214">
        <v>566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164</v>
      </c>
      <c r="AU340" s="220" t="s">
        <v>85</v>
      </c>
      <c r="AV340" s="13" t="s">
        <v>85</v>
      </c>
      <c r="AW340" s="13" t="s">
        <v>31</v>
      </c>
      <c r="AX340" s="13" t="s">
        <v>75</v>
      </c>
      <c r="AY340" s="220" t="s">
        <v>154</v>
      </c>
    </row>
    <row r="341" spans="1:65" s="14" customFormat="1" ht="11.25">
      <c r="B341" s="221"/>
      <c r="C341" s="222"/>
      <c r="D341" s="205" t="s">
        <v>164</v>
      </c>
      <c r="E341" s="223" t="s">
        <v>1</v>
      </c>
      <c r="F341" s="224" t="s">
        <v>812</v>
      </c>
      <c r="G341" s="222"/>
      <c r="H341" s="223" t="s">
        <v>1</v>
      </c>
      <c r="I341" s="225"/>
      <c r="J341" s="222"/>
      <c r="K341" s="222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164</v>
      </c>
      <c r="AU341" s="230" t="s">
        <v>85</v>
      </c>
      <c r="AV341" s="14" t="s">
        <v>83</v>
      </c>
      <c r="AW341" s="14" t="s">
        <v>31</v>
      </c>
      <c r="AX341" s="14" t="s">
        <v>75</v>
      </c>
      <c r="AY341" s="230" t="s">
        <v>154</v>
      </c>
    </row>
    <row r="342" spans="1:65" s="13" customFormat="1" ht="11.25">
      <c r="B342" s="210"/>
      <c r="C342" s="211"/>
      <c r="D342" s="205" t="s">
        <v>164</v>
      </c>
      <c r="E342" s="212" t="s">
        <v>1</v>
      </c>
      <c r="F342" s="213" t="s">
        <v>341</v>
      </c>
      <c r="G342" s="211"/>
      <c r="H342" s="214">
        <v>48</v>
      </c>
      <c r="I342" s="215"/>
      <c r="J342" s="211"/>
      <c r="K342" s="211"/>
      <c r="L342" s="216"/>
      <c r="M342" s="217"/>
      <c r="N342" s="218"/>
      <c r="O342" s="218"/>
      <c r="P342" s="218"/>
      <c r="Q342" s="218"/>
      <c r="R342" s="218"/>
      <c r="S342" s="218"/>
      <c r="T342" s="219"/>
      <c r="AT342" s="220" t="s">
        <v>164</v>
      </c>
      <c r="AU342" s="220" t="s">
        <v>85</v>
      </c>
      <c r="AV342" s="13" t="s">
        <v>85</v>
      </c>
      <c r="AW342" s="13" t="s">
        <v>31</v>
      </c>
      <c r="AX342" s="13" t="s">
        <v>75</v>
      </c>
      <c r="AY342" s="220" t="s">
        <v>154</v>
      </c>
    </row>
    <row r="343" spans="1:65" s="15" customFormat="1" ht="11.25">
      <c r="B343" s="231"/>
      <c r="C343" s="232"/>
      <c r="D343" s="205" t="s">
        <v>164</v>
      </c>
      <c r="E343" s="233" t="s">
        <v>1</v>
      </c>
      <c r="F343" s="234" t="s">
        <v>171</v>
      </c>
      <c r="G343" s="232"/>
      <c r="H343" s="235">
        <v>614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AT343" s="241" t="s">
        <v>164</v>
      </c>
      <c r="AU343" s="241" t="s">
        <v>85</v>
      </c>
      <c r="AV343" s="15" t="s">
        <v>162</v>
      </c>
      <c r="AW343" s="15" t="s">
        <v>31</v>
      </c>
      <c r="AX343" s="15" t="s">
        <v>83</v>
      </c>
      <c r="AY343" s="241" t="s">
        <v>154</v>
      </c>
    </row>
    <row r="344" spans="1:65" s="2" customFormat="1" ht="16.5" customHeight="1">
      <c r="A344" s="34"/>
      <c r="B344" s="35"/>
      <c r="C344" s="191" t="s">
        <v>406</v>
      </c>
      <c r="D344" s="191" t="s">
        <v>156</v>
      </c>
      <c r="E344" s="192" t="s">
        <v>558</v>
      </c>
      <c r="F344" s="193" t="s">
        <v>559</v>
      </c>
      <c r="G344" s="194" t="s">
        <v>159</v>
      </c>
      <c r="H344" s="195">
        <v>312</v>
      </c>
      <c r="I344" s="196"/>
      <c r="J344" s="197">
        <f>ROUND(I344*H344,2)</f>
        <v>0</v>
      </c>
      <c r="K344" s="193" t="s">
        <v>160</v>
      </c>
      <c r="L344" s="198"/>
      <c r="M344" s="199" t="s">
        <v>1</v>
      </c>
      <c r="N344" s="200" t="s">
        <v>40</v>
      </c>
      <c r="O344" s="71"/>
      <c r="P344" s="201">
        <f>O344*H344</f>
        <v>0</v>
      </c>
      <c r="Q344" s="201">
        <v>0</v>
      </c>
      <c r="R344" s="201">
        <f>Q344*H344</f>
        <v>0</v>
      </c>
      <c r="S344" s="201">
        <v>0</v>
      </c>
      <c r="T344" s="202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3" t="s">
        <v>161</v>
      </c>
      <c r="AT344" s="203" t="s">
        <v>156</v>
      </c>
      <c r="AU344" s="203" t="s">
        <v>85</v>
      </c>
      <c r="AY344" s="17" t="s">
        <v>154</v>
      </c>
      <c r="BE344" s="204">
        <f>IF(N344="základní",J344,0)</f>
        <v>0</v>
      </c>
      <c r="BF344" s="204">
        <f>IF(N344="snížená",J344,0)</f>
        <v>0</v>
      </c>
      <c r="BG344" s="204">
        <f>IF(N344="zákl. přenesená",J344,0)</f>
        <v>0</v>
      </c>
      <c r="BH344" s="204">
        <f>IF(N344="sníž. přenesená",J344,0)</f>
        <v>0</v>
      </c>
      <c r="BI344" s="204">
        <f>IF(N344="nulová",J344,0)</f>
        <v>0</v>
      </c>
      <c r="BJ344" s="17" t="s">
        <v>83</v>
      </c>
      <c r="BK344" s="204">
        <f>ROUND(I344*H344,2)</f>
        <v>0</v>
      </c>
      <c r="BL344" s="17" t="s">
        <v>162</v>
      </c>
      <c r="BM344" s="203" t="s">
        <v>410</v>
      </c>
    </row>
    <row r="345" spans="1:65" s="2" customFormat="1" ht="11.25">
      <c r="A345" s="34"/>
      <c r="B345" s="35"/>
      <c r="C345" s="36"/>
      <c r="D345" s="205" t="s">
        <v>163</v>
      </c>
      <c r="E345" s="36"/>
      <c r="F345" s="206" t="s">
        <v>559</v>
      </c>
      <c r="G345" s="36"/>
      <c r="H345" s="36"/>
      <c r="I345" s="207"/>
      <c r="J345" s="36"/>
      <c r="K345" s="36"/>
      <c r="L345" s="39"/>
      <c r="M345" s="208"/>
      <c r="N345" s="209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163</v>
      </c>
      <c r="AU345" s="17" t="s">
        <v>85</v>
      </c>
    </row>
    <row r="346" spans="1:65" s="14" customFormat="1" ht="11.25">
      <c r="B346" s="221"/>
      <c r="C346" s="222"/>
      <c r="D346" s="205" t="s">
        <v>164</v>
      </c>
      <c r="E346" s="223" t="s">
        <v>1</v>
      </c>
      <c r="F346" s="224" t="s">
        <v>810</v>
      </c>
      <c r="G346" s="222"/>
      <c r="H346" s="223" t="s">
        <v>1</v>
      </c>
      <c r="I346" s="225"/>
      <c r="J346" s="222"/>
      <c r="K346" s="222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164</v>
      </c>
      <c r="AU346" s="230" t="s">
        <v>85</v>
      </c>
      <c r="AV346" s="14" t="s">
        <v>83</v>
      </c>
      <c r="AW346" s="14" t="s">
        <v>31</v>
      </c>
      <c r="AX346" s="14" t="s">
        <v>75</v>
      </c>
      <c r="AY346" s="230" t="s">
        <v>154</v>
      </c>
    </row>
    <row r="347" spans="1:65" s="13" customFormat="1" ht="11.25">
      <c r="B347" s="210"/>
      <c r="C347" s="211"/>
      <c r="D347" s="205" t="s">
        <v>164</v>
      </c>
      <c r="E347" s="212" t="s">
        <v>1</v>
      </c>
      <c r="F347" s="213" t="s">
        <v>821</v>
      </c>
      <c r="G347" s="211"/>
      <c r="H347" s="214">
        <v>312</v>
      </c>
      <c r="I347" s="215"/>
      <c r="J347" s="211"/>
      <c r="K347" s="211"/>
      <c r="L347" s="216"/>
      <c r="M347" s="217"/>
      <c r="N347" s="218"/>
      <c r="O347" s="218"/>
      <c r="P347" s="218"/>
      <c r="Q347" s="218"/>
      <c r="R347" s="218"/>
      <c r="S347" s="218"/>
      <c r="T347" s="219"/>
      <c r="AT347" s="220" t="s">
        <v>164</v>
      </c>
      <c r="AU347" s="220" t="s">
        <v>85</v>
      </c>
      <c r="AV347" s="13" t="s">
        <v>85</v>
      </c>
      <c r="AW347" s="13" t="s">
        <v>31</v>
      </c>
      <c r="AX347" s="13" t="s">
        <v>75</v>
      </c>
      <c r="AY347" s="220" t="s">
        <v>154</v>
      </c>
    </row>
    <row r="348" spans="1:65" s="15" customFormat="1" ht="11.25">
      <c r="B348" s="231"/>
      <c r="C348" s="232"/>
      <c r="D348" s="205" t="s">
        <v>164</v>
      </c>
      <c r="E348" s="233" t="s">
        <v>1</v>
      </c>
      <c r="F348" s="234" t="s">
        <v>171</v>
      </c>
      <c r="G348" s="232"/>
      <c r="H348" s="235">
        <v>312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AT348" s="241" t="s">
        <v>164</v>
      </c>
      <c r="AU348" s="241" t="s">
        <v>85</v>
      </c>
      <c r="AV348" s="15" t="s">
        <v>162</v>
      </c>
      <c r="AW348" s="15" t="s">
        <v>31</v>
      </c>
      <c r="AX348" s="15" t="s">
        <v>83</v>
      </c>
      <c r="AY348" s="241" t="s">
        <v>154</v>
      </c>
    </row>
    <row r="349" spans="1:65" s="2" customFormat="1" ht="21.75" customHeight="1">
      <c r="A349" s="34"/>
      <c r="B349" s="35"/>
      <c r="C349" s="191" t="s">
        <v>293</v>
      </c>
      <c r="D349" s="191" t="s">
        <v>156</v>
      </c>
      <c r="E349" s="192" t="s">
        <v>822</v>
      </c>
      <c r="F349" s="193" t="s">
        <v>823</v>
      </c>
      <c r="G349" s="194" t="s">
        <v>159</v>
      </c>
      <c r="H349" s="195">
        <v>8</v>
      </c>
      <c r="I349" s="196"/>
      <c r="J349" s="197">
        <f>ROUND(I349*H349,2)</f>
        <v>0</v>
      </c>
      <c r="K349" s="193" t="s">
        <v>160</v>
      </c>
      <c r="L349" s="198"/>
      <c r="M349" s="199" t="s">
        <v>1</v>
      </c>
      <c r="N349" s="200" t="s">
        <v>40</v>
      </c>
      <c r="O349" s="71"/>
      <c r="P349" s="201">
        <f>O349*H349</f>
        <v>0</v>
      </c>
      <c r="Q349" s="201">
        <v>0</v>
      </c>
      <c r="R349" s="201">
        <f>Q349*H349</f>
        <v>0</v>
      </c>
      <c r="S349" s="201">
        <v>0</v>
      </c>
      <c r="T349" s="202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3" t="s">
        <v>161</v>
      </c>
      <c r="AT349" s="203" t="s">
        <v>156</v>
      </c>
      <c r="AU349" s="203" t="s">
        <v>85</v>
      </c>
      <c r="AY349" s="17" t="s">
        <v>154</v>
      </c>
      <c r="BE349" s="204">
        <f>IF(N349="základní",J349,0)</f>
        <v>0</v>
      </c>
      <c r="BF349" s="204">
        <f>IF(N349="snížená",J349,0)</f>
        <v>0</v>
      </c>
      <c r="BG349" s="204">
        <f>IF(N349="zákl. přenesená",J349,0)</f>
        <v>0</v>
      </c>
      <c r="BH349" s="204">
        <f>IF(N349="sníž. přenesená",J349,0)</f>
        <v>0</v>
      </c>
      <c r="BI349" s="204">
        <f>IF(N349="nulová",J349,0)</f>
        <v>0</v>
      </c>
      <c r="BJ349" s="17" t="s">
        <v>83</v>
      </c>
      <c r="BK349" s="204">
        <f>ROUND(I349*H349,2)</f>
        <v>0</v>
      </c>
      <c r="BL349" s="17" t="s">
        <v>162</v>
      </c>
      <c r="BM349" s="203" t="s">
        <v>415</v>
      </c>
    </row>
    <row r="350" spans="1:65" s="2" customFormat="1" ht="11.25">
      <c r="A350" s="34"/>
      <c r="B350" s="35"/>
      <c r="C350" s="36"/>
      <c r="D350" s="205" t="s">
        <v>163</v>
      </c>
      <c r="E350" s="36"/>
      <c r="F350" s="206" t="s">
        <v>823</v>
      </c>
      <c r="G350" s="36"/>
      <c r="H350" s="36"/>
      <c r="I350" s="207"/>
      <c r="J350" s="36"/>
      <c r="K350" s="36"/>
      <c r="L350" s="39"/>
      <c r="M350" s="208"/>
      <c r="N350" s="209"/>
      <c r="O350" s="71"/>
      <c r="P350" s="71"/>
      <c r="Q350" s="71"/>
      <c r="R350" s="71"/>
      <c r="S350" s="71"/>
      <c r="T350" s="72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163</v>
      </c>
      <c r="AU350" s="17" t="s">
        <v>85</v>
      </c>
    </row>
    <row r="351" spans="1:65" s="14" customFormat="1" ht="11.25">
      <c r="B351" s="221"/>
      <c r="C351" s="222"/>
      <c r="D351" s="205" t="s">
        <v>164</v>
      </c>
      <c r="E351" s="223" t="s">
        <v>1</v>
      </c>
      <c r="F351" s="224" t="s">
        <v>810</v>
      </c>
      <c r="G351" s="222"/>
      <c r="H351" s="223" t="s">
        <v>1</v>
      </c>
      <c r="I351" s="225"/>
      <c r="J351" s="222"/>
      <c r="K351" s="222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164</v>
      </c>
      <c r="AU351" s="230" t="s">
        <v>85</v>
      </c>
      <c r="AV351" s="14" t="s">
        <v>83</v>
      </c>
      <c r="AW351" s="14" t="s">
        <v>31</v>
      </c>
      <c r="AX351" s="14" t="s">
        <v>75</v>
      </c>
      <c r="AY351" s="230" t="s">
        <v>154</v>
      </c>
    </row>
    <row r="352" spans="1:65" s="13" customFormat="1" ht="11.25">
      <c r="B352" s="210"/>
      <c r="C352" s="211"/>
      <c r="D352" s="205" t="s">
        <v>164</v>
      </c>
      <c r="E352" s="212" t="s">
        <v>1</v>
      </c>
      <c r="F352" s="213" t="s">
        <v>161</v>
      </c>
      <c r="G352" s="211"/>
      <c r="H352" s="214">
        <v>8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164</v>
      </c>
      <c r="AU352" s="220" t="s">
        <v>85</v>
      </c>
      <c r="AV352" s="13" t="s">
        <v>85</v>
      </c>
      <c r="AW352" s="13" t="s">
        <v>31</v>
      </c>
      <c r="AX352" s="13" t="s">
        <v>75</v>
      </c>
      <c r="AY352" s="220" t="s">
        <v>154</v>
      </c>
    </row>
    <row r="353" spans="1:65" s="15" customFormat="1" ht="11.25">
      <c r="B353" s="231"/>
      <c r="C353" s="232"/>
      <c r="D353" s="205" t="s">
        <v>164</v>
      </c>
      <c r="E353" s="233" t="s">
        <v>1</v>
      </c>
      <c r="F353" s="234" t="s">
        <v>171</v>
      </c>
      <c r="G353" s="232"/>
      <c r="H353" s="235">
        <v>8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164</v>
      </c>
      <c r="AU353" s="241" t="s">
        <v>85</v>
      </c>
      <c r="AV353" s="15" t="s">
        <v>162</v>
      </c>
      <c r="AW353" s="15" t="s">
        <v>31</v>
      </c>
      <c r="AX353" s="15" t="s">
        <v>83</v>
      </c>
      <c r="AY353" s="241" t="s">
        <v>154</v>
      </c>
    </row>
    <row r="354" spans="1:65" s="2" customFormat="1" ht="16.5" customHeight="1">
      <c r="A354" s="34"/>
      <c r="B354" s="35"/>
      <c r="C354" s="191" t="s">
        <v>421</v>
      </c>
      <c r="D354" s="191" t="s">
        <v>156</v>
      </c>
      <c r="E354" s="192" t="s">
        <v>189</v>
      </c>
      <c r="F354" s="193" t="s">
        <v>190</v>
      </c>
      <c r="G354" s="194" t="s">
        <v>191</v>
      </c>
      <c r="H354" s="195">
        <v>603</v>
      </c>
      <c r="I354" s="196"/>
      <c r="J354" s="197">
        <f>ROUND(I354*H354,2)</f>
        <v>0</v>
      </c>
      <c r="K354" s="193" t="s">
        <v>160</v>
      </c>
      <c r="L354" s="198"/>
      <c r="M354" s="199" t="s">
        <v>1</v>
      </c>
      <c r="N354" s="200" t="s">
        <v>40</v>
      </c>
      <c r="O354" s="71"/>
      <c r="P354" s="201">
        <f>O354*H354</f>
        <v>0</v>
      </c>
      <c r="Q354" s="201">
        <v>0</v>
      </c>
      <c r="R354" s="201">
        <f>Q354*H354</f>
        <v>0</v>
      </c>
      <c r="S354" s="201">
        <v>0</v>
      </c>
      <c r="T354" s="202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3" t="s">
        <v>161</v>
      </c>
      <c r="AT354" s="203" t="s">
        <v>156</v>
      </c>
      <c r="AU354" s="203" t="s">
        <v>85</v>
      </c>
      <c r="AY354" s="17" t="s">
        <v>154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7" t="s">
        <v>83</v>
      </c>
      <c r="BK354" s="204">
        <f>ROUND(I354*H354,2)</f>
        <v>0</v>
      </c>
      <c r="BL354" s="17" t="s">
        <v>162</v>
      </c>
      <c r="BM354" s="203" t="s">
        <v>424</v>
      </c>
    </row>
    <row r="355" spans="1:65" s="2" customFormat="1" ht="11.25">
      <c r="A355" s="34"/>
      <c r="B355" s="35"/>
      <c r="C355" s="36"/>
      <c r="D355" s="205" t="s">
        <v>163</v>
      </c>
      <c r="E355" s="36"/>
      <c r="F355" s="206" t="s">
        <v>190</v>
      </c>
      <c r="G355" s="36"/>
      <c r="H355" s="36"/>
      <c r="I355" s="207"/>
      <c r="J355" s="36"/>
      <c r="K355" s="36"/>
      <c r="L355" s="39"/>
      <c r="M355" s="208"/>
      <c r="N355" s="209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163</v>
      </c>
      <c r="AU355" s="17" t="s">
        <v>85</v>
      </c>
    </row>
    <row r="356" spans="1:65" s="14" customFormat="1" ht="11.25">
      <c r="B356" s="221"/>
      <c r="C356" s="222"/>
      <c r="D356" s="205" t="s">
        <v>164</v>
      </c>
      <c r="E356" s="223" t="s">
        <v>1</v>
      </c>
      <c r="F356" s="224" t="s">
        <v>824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164</v>
      </c>
      <c r="AU356" s="230" t="s">
        <v>85</v>
      </c>
      <c r="AV356" s="14" t="s">
        <v>83</v>
      </c>
      <c r="AW356" s="14" t="s">
        <v>31</v>
      </c>
      <c r="AX356" s="14" t="s">
        <v>75</v>
      </c>
      <c r="AY356" s="230" t="s">
        <v>154</v>
      </c>
    </row>
    <row r="357" spans="1:65" s="13" customFormat="1" ht="11.25">
      <c r="B357" s="210"/>
      <c r="C357" s="211"/>
      <c r="D357" s="205" t="s">
        <v>164</v>
      </c>
      <c r="E357" s="212" t="s">
        <v>1</v>
      </c>
      <c r="F357" s="213" t="s">
        <v>825</v>
      </c>
      <c r="G357" s="211"/>
      <c r="H357" s="214">
        <v>180</v>
      </c>
      <c r="I357" s="215"/>
      <c r="J357" s="211"/>
      <c r="K357" s="211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164</v>
      </c>
      <c r="AU357" s="220" t="s">
        <v>85</v>
      </c>
      <c r="AV357" s="13" t="s">
        <v>85</v>
      </c>
      <c r="AW357" s="13" t="s">
        <v>31</v>
      </c>
      <c r="AX357" s="13" t="s">
        <v>75</v>
      </c>
      <c r="AY357" s="220" t="s">
        <v>154</v>
      </c>
    </row>
    <row r="358" spans="1:65" s="14" customFormat="1" ht="11.25">
      <c r="B358" s="221"/>
      <c r="C358" s="222"/>
      <c r="D358" s="205" t="s">
        <v>164</v>
      </c>
      <c r="E358" s="223" t="s">
        <v>1</v>
      </c>
      <c r="F358" s="224" t="s">
        <v>802</v>
      </c>
      <c r="G358" s="222"/>
      <c r="H358" s="223" t="s">
        <v>1</v>
      </c>
      <c r="I358" s="225"/>
      <c r="J358" s="222"/>
      <c r="K358" s="222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164</v>
      </c>
      <c r="AU358" s="230" t="s">
        <v>85</v>
      </c>
      <c r="AV358" s="14" t="s">
        <v>83</v>
      </c>
      <c r="AW358" s="14" t="s">
        <v>31</v>
      </c>
      <c r="AX358" s="14" t="s">
        <v>75</v>
      </c>
      <c r="AY358" s="230" t="s">
        <v>154</v>
      </c>
    </row>
    <row r="359" spans="1:65" s="13" customFormat="1" ht="11.25">
      <c r="B359" s="210"/>
      <c r="C359" s="211"/>
      <c r="D359" s="205" t="s">
        <v>164</v>
      </c>
      <c r="E359" s="212" t="s">
        <v>1</v>
      </c>
      <c r="F359" s="213" t="s">
        <v>826</v>
      </c>
      <c r="G359" s="211"/>
      <c r="H359" s="214">
        <v>45</v>
      </c>
      <c r="I359" s="215"/>
      <c r="J359" s="211"/>
      <c r="K359" s="211"/>
      <c r="L359" s="216"/>
      <c r="M359" s="217"/>
      <c r="N359" s="218"/>
      <c r="O359" s="218"/>
      <c r="P359" s="218"/>
      <c r="Q359" s="218"/>
      <c r="R359" s="218"/>
      <c r="S359" s="218"/>
      <c r="T359" s="219"/>
      <c r="AT359" s="220" t="s">
        <v>164</v>
      </c>
      <c r="AU359" s="220" t="s">
        <v>85</v>
      </c>
      <c r="AV359" s="13" t="s">
        <v>85</v>
      </c>
      <c r="AW359" s="13" t="s">
        <v>31</v>
      </c>
      <c r="AX359" s="13" t="s">
        <v>75</v>
      </c>
      <c r="AY359" s="220" t="s">
        <v>154</v>
      </c>
    </row>
    <row r="360" spans="1:65" s="14" customFormat="1" ht="11.25">
      <c r="B360" s="221"/>
      <c r="C360" s="222"/>
      <c r="D360" s="205" t="s">
        <v>164</v>
      </c>
      <c r="E360" s="223" t="s">
        <v>1</v>
      </c>
      <c r="F360" s="224" t="s">
        <v>804</v>
      </c>
      <c r="G360" s="222"/>
      <c r="H360" s="223" t="s">
        <v>1</v>
      </c>
      <c r="I360" s="225"/>
      <c r="J360" s="222"/>
      <c r="K360" s="222"/>
      <c r="L360" s="226"/>
      <c r="M360" s="227"/>
      <c r="N360" s="228"/>
      <c r="O360" s="228"/>
      <c r="P360" s="228"/>
      <c r="Q360" s="228"/>
      <c r="R360" s="228"/>
      <c r="S360" s="228"/>
      <c r="T360" s="229"/>
      <c r="AT360" s="230" t="s">
        <v>164</v>
      </c>
      <c r="AU360" s="230" t="s">
        <v>85</v>
      </c>
      <c r="AV360" s="14" t="s">
        <v>83</v>
      </c>
      <c r="AW360" s="14" t="s">
        <v>31</v>
      </c>
      <c r="AX360" s="14" t="s">
        <v>75</v>
      </c>
      <c r="AY360" s="230" t="s">
        <v>154</v>
      </c>
    </row>
    <row r="361" spans="1:65" s="13" customFormat="1" ht="11.25">
      <c r="B361" s="210"/>
      <c r="C361" s="211"/>
      <c r="D361" s="205" t="s">
        <v>164</v>
      </c>
      <c r="E361" s="212" t="s">
        <v>1</v>
      </c>
      <c r="F361" s="213" t="s">
        <v>827</v>
      </c>
      <c r="G361" s="211"/>
      <c r="H361" s="214">
        <v>243</v>
      </c>
      <c r="I361" s="215"/>
      <c r="J361" s="211"/>
      <c r="K361" s="211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164</v>
      </c>
      <c r="AU361" s="220" t="s">
        <v>85</v>
      </c>
      <c r="AV361" s="13" t="s">
        <v>85</v>
      </c>
      <c r="AW361" s="13" t="s">
        <v>31</v>
      </c>
      <c r="AX361" s="13" t="s">
        <v>75</v>
      </c>
      <c r="AY361" s="220" t="s">
        <v>154</v>
      </c>
    </row>
    <row r="362" spans="1:65" s="14" customFormat="1" ht="11.25">
      <c r="B362" s="221"/>
      <c r="C362" s="222"/>
      <c r="D362" s="205" t="s">
        <v>164</v>
      </c>
      <c r="E362" s="223" t="s">
        <v>1</v>
      </c>
      <c r="F362" s="224" t="s">
        <v>807</v>
      </c>
      <c r="G362" s="222"/>
      <c r="H362" s="223" t="s">
        <v>1</v>
      </c>
      <c r="I362" s="225"/>
      <c r="J362" s="222"/>
      <c r="K362" s="222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164</v>
      </c>
      <c r="AU362" s="230" t="s">
        <v>85</v>
      </c>
      <c r="AV362" s="14" t="s">
        <v>83</v>
      </c>
      <c r="AW362" s="14" t="s">
        <v>31</v>
      </c>
      <c r="AX362" s="14" t="s">
        <v>75</v>
      </c>
      <c r="AY362" s="230" t="s">
        <v>154</v>
      </c>
    </row>
    <row r="363" spans="1:65" s="13" customFormat="1" ht="11.25">
      <c r="B363" s="210"/>
      <c r="C363" s="211"/>
      <c r="D363" s="205" t="s">
        <v>164</v>
      </c>
      <c r="E363" s="212" t="s">
        <v>1</v>
      </c>
      <c r="F363" s="213" t="s">
        <v>828</v>
      </c>
      <c r="G363" s="211"/>
      <c r="H363" s="214">
        <v>135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164</v>
      </c>
      <c r="AU363" s="220" t="s">
        <v>85</v>
      </c>
      <c r="AV363" s="13" t="s">
        <v>85</v>
      </c>
      <c r="AW363" s="13" t="s">
        <v>31</v>
      </c>
      <c r="AX363" s="13" t="s">
        <v>75</v>
      </c>
      <c r="AY363" s="220" t="s">
        <v>154</v>
      </c>
    </row>
    <row r="364" spans="1:65" s="15" customFormat="1" ht="11.25">
      <c r="B364" s="231"/>
      <c r="C364" s="232"/>
      <c r="D364" s="205" t="s">
        <v>164</v>
      </c>
      <c r="E364" s="233" t="s">
        <v>1</v>
      </c>
      <c r="F364" s="234" t="s">
        <v>171</v>
      </c>
      <c r="G364" s="232"/>
      <c r="H364" s="235">
        <v>603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AT364" s="241" t="s">
        <v>164</v>
      </c>
      <c r="AU364" s="241" t="s">
        <v>85</v>
      </c>
      <c r="AV364" s="15" t="s">
        <v>162</v>
      </c>
      <c r="AW364" s="15" t="s">
        <v>31</v>
      </c>
      <c r="AX364" s="15" t="s">
        <v>83</v>
      </c>
      <c r="AY364" s="241" t="s">
        <v>154</v>
      </c>
    </row>
    <row r="365" spans="1:65" s="2" customFormat="1" ht="16.5" customHeight="1">
      <c r="A365" s="34"/>
      <c r="B365" s="35"/>
      <c r="C365" s="191" t="s">
        <v>302</v>
      </c>
      <c r="D365" s="191" t="s">
        <v>156</v>
      </c>
      <c r="E365" s="192" t="s">
        <v>829</v>
      </c>
      <c r="F365" s="193" t="s">
        <v>830</v>
      </c>
      <c r="G365" s="194" t="s">
        <v>191</v>
      </c>
      <c r="H365" s="195">
        <v>59.4</v>
      </c>
      <c r="I365" s="196"/>
      <c r="J365" s="197">
        <f>ROUND(I365*H365,2)</f>
        <v>0</v>
      </c>
      <c r="K365" s="193" t="s">
        <v>160</v>
      </c>
      <c r="L365" s="198"/>
      <c r="M365" s="199" t="s">
        <v>1</v>
      </c>
      <c r="N365" s="200" t="s">
        <v>40</v>
      </c>
      <c r="O365" s="71"/>
      <c r="P365" s="201">
        <f>O365*H365</f>
        <v>0</v>
      </c>
      <c r="Q365" s="201">
        <v>0</v>
      </c>
      <c r="R365" s="201">
        <f>Q365*H365</f>
        <v>0</v>
      </c>
      <c r="S365" s="201">
        <v>0</v>
      </c>
      <c r="T365" s="202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03" t="s">
        <v>161</v>
      </c>
      <c r="AT365" s="203" t="s">
        <v>156</v>
      </c>
      <c r="AU365" s="203" t="s">
        <v>85</v>
      </c>
      <c r="AY365" s="17" t="s">
        <v>154</v>
      </c>
      <c r="BE365" s="204">
        <f>IF(N365="základní",J365,0)</f>
        <v>0</v>
      </c>
      <c r="BF365" s="204">
        <f>IF(N365="snížená",J365,0)</f>
        <v>0</v>
      </c>
      <c r="BG365" s="204">
        <f>IF(N365="zákl. přenesená",J365,0)</f>
        <v>0</v>
      </c>
      <c r="BH365" s="204">
        <f>IF(N365="sníž. přenesená",J365,0)</f>
        <v>0</v>
      </c>
      <c r="BI365" s="204">
        <f>IF(N365="nulová",J365,0)</f>
        <v>0</v>
      </c>
      <c r="BJ365" s="17" t="s">
        <v>83</v>
      </c>
      <c r="BK365" s="204">
        <f>ROUND(I365*H365,2)</f>
        <v>0</v>
      </c>
      <c r="BL365" s="17" t="s">
        <v>162</v>
      </c>
      <c r="BM365" s="203" t="s">
        <v>354</v>
      </c>
    </row>
    <row r="366" spans="1:65" s="2" customFormat="1" ht="11.25">
      <c r="A366" s="34"/>
      <c r="B366" s="35"/>
      <c r="C366" s="36"/>
      <c r="D366" s="205" t="s">
        <v>163</v>
      </c>
      <c r="E366" s="36"/>
      <c r="F366" s="206" t="s">
        <v>830</v>
      </c>
      <c r="G366" s="36"/>
      <c r="H366" s="36"/>
      <c r="I366" s="207"/>
      <c r="J366" s="36"/>
      <c r="K366" s="36"/>
      <c r="L366" s="39"/>
      <c r="M366" s="208"/>
      <c r="N366" s="209"/>
      <c r="O366" s="71"/>
      <c r="P366" s="71"/>
      <c r="Q366" s="71"/>
      <c r="R366" s="71"/>
      <c r="S366" s="71"/>
      <c r="T366" s="72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163</v>
      </c>
      <c r="AU366" s="17" t="s">
        <v>85</v>
      </c>
    </row>
    <row r="367" spans="1:65" s="14" customFormat="1" ht="11.25">
      <c r="B367" s="221"/>
      <c r="C367" s="222"/>
      <c r="D367" s="205" t="s">
        <v>164</v>
      </c>
      <c r="E367" s="223" t="s">
        <v>1</v>
      </c>
      <c r="F367" s="224" t="s">
        <v>831</v>
      </c>
      <c r="G367" s="222"/>
      <c r="H367" s="223" t="s">
        <v>1</v>
      </c>
      <c r="I367" s="225"/>
      <c r="J367" s="222"/>
      <c r="K367" s="222"/>
      <c r="L367" s="226"/>
      <c r="M367" s="227"/>
      <c r="N367" s="228"/>
      <c r="O367" s="228"/>
      <c r="P367" s="228"/>
      <c r="Q367" s="228"/>
      <c r="R367" s="228"/>
      <c r="S367" s="228"/>
      <c r="T367" s="229"/>
      <c r="AT367" s="230" t="s">
        <v>164</v>
      </c>
      <c r="AU367" s="230" t="s">
        <v>85</v>
      </c>
      <c r="AV367" s="14" t="s">
        <v>83</v>
      </c>
      <c r="AW367" s="14" t="s">
        <v>31</v>
      </c>
      <c r="AX367" s="14" t="s">
        <v>75</v>
      </c>
      <c r="AY367" s="230" t="s">
        <v>154</v>
      </c>
    </row>
    <row r="368" spans="1:65" s="13" customFormat="1" ht="11.25">
      <c r="B368" s="210"/>
      <c r="C368" s="211"/>
      <c r="D368" s="205" t="s">
        <v>164</v>
      </c>
      <c r="E368" s="212" t="s">
        <v>1</v>
      </c>
      <c r="F368" s="213" t="s">
        <v>832</v>
      </c>
      <c r="G368" s="211"/>
      <c r="H368" s="214">
        <v>59.4</v>
      </c>
      <c r="I368" s="215"/>
      <c r="J368" s="211"/>
      <c r="K368" s="211"/>
      <c r="L368" s="216"/>
      <c r="M368" s="217"/>
      <c r="N368" s="218"/>
      <c r="O368" s="218"/>
      <c r="P368" s="218"/>
      <c r="Q368" s="218"/>
      <c r="R368" s="218"/>
      <c r="S368" s="218"/>
      <c r="T368" s="219"/>
      <c r="AT368" s="220" t="s">
        <v>164</v>
      </c>
      <c r="AU368" s="220" t="s">
        <v>85</v>
      </c>
      <c r="AV368" s="13" t="s">
        <v>85</v>
      </c>
      <c r="AW368" s="13" t="s">
        <v>31</v>
      </c>
      <c r="AX368" s="13" t="s">
        <v>75</v>
      </c>
      <c r="AY368" s="220" t="s">
        <v>154</v>
      </c>
    </row>
    <row r="369" spans="1:65" s="15" customFormat="1" ht="11.25">
      <c r="B369" s="231"/>
      <c r="C369" s="232"/>
      <c r="D369" s="205" t="s">
        <v>164</v>
      </c>
      <c r="E369" s="233" t="s">
        <v>1</v>
      </c>
      <c r="F369" s="234" t="s">
        <v>171</v>
      </c>
      <c r="G369" s="232"/>
      <c r="H369" s="235">
        <v>59.4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164</v>
      </c>
      <c r="AU369" s="241" t="s">
        <v>85</v>
      </c>
      <c r="AV369" s="15" t="s">
        <v>162</v>
      </c>
      <c r="AW369" s="15" t="s">
        <v>31</v>
      </c>
      <c r="AX369" s="15" t="s">
        <v>83</v>
      </c>
      <c r="AY369" s="241" t="s">
        <v>154</v>
      </c>
    </row>
    <row r="370" spans="1:65" s="2" customFormat="1" ht="16.5" customHeight="1">
      <c r="A370" s="34"/>
      <c r="B370" s="35"/>
      <c r="C370" s="191" t="s">
        <v>441</v>
      </c>
      <c r="D370" s="191" t="s">
        <v>156</v>
      </c>
      <c r="E370" s="192" t="s">
        <v>833</v>
      </c>
      <c r="F370" s="193" t="s">
        <v>834</v>
      </c>
      <c r="G370" s="194" t="s">
        <v>398</v>
      </c>
      <c r="H370" s="195">
        <v>300</v>
      </c>
      <c r="I370" s="196"/>
      <c r="J370" s="197">
        <f>ROUND(I370*H370,2)</f>
        <v>0</v>
      </c>
      <c r="K370" s="193" t="s">
        <v>160</v>
      </c>
      <c r="L370" s="198"/>
      <c r="M370" s="199" t="s">
        <v>1</v>
      </c>
      <c r="N370" s="200" t="s">
        <v>40</v>
      </c>
      <c r="O370" s="71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3" t="s">
        <v>161</v>
      </c>
      <c r="AT370" s="203" t="s">
        <v>156</v>
      </c>
      <c r="AU370" s="203" t="s">
        <v>85</v>
      </c>
      <c r="AY370" s="17" t="s">
        <v>154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17" t="s">
        <v>83</v>
      </c>
      <c r="BK370" s="204">
        <f>ROUND(I370*H370,2)</f>
        <v>0</v>
      </c>
      <c r="BL370" s="17" t="s">
        <v>162</v>
      </c>
      <c r="BM370" s="203" t="s">
        <v>444</v>
      </c>
    </row>
    <row r="371" spans="1:65" s="2" customFormat="1" ht="11.25">
      <c r="A371" s="34"/>
      <c r="B371" s="35"/>
      <c r="C371" s="36"/>
      <c r="D371" s="205" t="s">
        <v>163</v>
      </c>
      <c r="E371" s="36"/>
      <c r="F371" s="206" t="s">
        <v>834</v>
      </c>
      <c r="G371" s="36"/>
      <c r="H371" s="36"/>
      <c r="I371" s="207"/>
      <c r="J371" s="36"/>
      <c r="K371" s="36"/>
      <c r="L371" s="39"/>
      <c r="M371" s="208"/>
      <c r="N371" s="209"/>
      <c r="O371" s="71"/>
      <c r="P371" s="71"/>
      <c r="Q371" s="71"/>
      <c r="R371" s="71"/>
      <c r="S371" s="71"/>
      <c r="T371" s="72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163</v>
      </c>
      <c r="AU371" s="17" t="s">
        <v>85</v>
      </c>
    </row>
    <row r="372" spans="1:65" s="14" customFormat="1" ht="11.25">
      <c r="B372" s="221"/>
      <c r="C372" s="222"/>
      <c r="D372" s="205" t="s">
        <v>164</v>
      </c>
      <c r="E372" s="223" t="s">
        <v>1</v>
      </c>
      <c r="F372" s="224" t="s">
        <v>835</v>
      </c>
      <c r="G372" s="222"/>
      <c r="H372" s="223" t="s">
        <v>1</v>
      </c>
      <c r="I372" s="225"/>
      <c r="J372" s="222"/>
      <c r="K372" s="222"/>
      <c r="L372" s="226"/>
      <c r="M372" s="227"/>
      <c r="N372" s="228"/>
      <c r="O372" s="228"/>
      <c r="P372" s="228"/>
      <c r="Q372" s="228"/>
      <c r="R372" s="228"/>
      <c r="S372" s="228"/>
      <c r="T372" s="229"/>
      <c r="AT372" s="230" t="s">
        <v>164</v>
      </c>
      <c r="AU372" s="230" t="s">
        <v>85</v>
      </c>
      <c r="AV372" s="14" t="s">
        <v>83</v>
      </c>
      <c r="AW372" s="14" t="s">
        <v>31</v>
      </c>
      <c r="AX372" s="14" t="s">
        <v>75</v>
      </c>
      <c r="AY372" s="230" t="s">
        <v>154</v>
      </c>
    </row>
    <row r="373" spans="1:65" s="13" customFormat="1" ht="11.25">
      <c r="B373" s="210"/>
      <c r="C373" s="211"/>
      <c r="D373" s="205" t="s">
        <v>164</v>
      </c>
      <c r="E373" s="212" t="s">
        <v>1</v>
      </c>
      <c r="F373" s="213" t="s">
        <v>836</v>
      </c>
      <c r="G373" s="211"/>
      <c r="H373" s="214">
        <v>300</v>
      </c>
      <c r="I373" s="215"/>
      <c r="J373" s="211"/>
      <c r="K373" s="211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164</v>
      </c>
      <c r="AU373" s="220" t="s">
        <v>85</v>
      </c>
      <c r="AV373" s="13" t="s">
        <v>85</v>
      </c>
      <c r="AW373" s="13" t="s">
        <v>31</v>
      </c>
      <c r="AX373" s="13" t="s">
        <v>75</v>
      </c>
      <c r="AY373" s="220" t="s">
        <v>154</v>
      </c>
    </row>
    <row r="374" spans="1:65" s="15" customFormat="1" ht="11.25">
      <c r="B374" s="231"/>
      <c r="C374" s="232"/>
      <c r="D374" s="205" t="s">
        <v>164</v>
      </c>
      <c r="E374" s="233" t="s">
        <v>1</v>
      </c>
      <c r="F374" s="234" t="s">
        <v>171</v>
      </c>
      <c r="G374" s="232"/>
      <c r="H374" s="235">
        <v>300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164</v>
      </c>
      <c r="AU374" s="241" t="s">
        <v>85</v>
      </c>
      <c r="AV374" s="15" t="s">
        <v>162</v>
      </c>
      <c r="AW374" s="15" t="s">
        <v>31</v>
      </c>
      <c r="AX374" s="15" t="s">
        <v>83</v>
      </c>
      <c r="AY374" s="241" t="s">
        <v>154</v>
      </c>
    </row>
    <row r="375" spans="1:65" s="12" customFormat="1" ht="22.9" customHeight="1">
      <c r="B375" s="175"/>
      <c r="C375" s="176"/>
      <c r="D375" s="177" t="s">
        <v>74</v>
      </c>
      <c r="E375" s="189" t="s">
        <v>188</v>
      </c>
      <c r="F375" s="189" t="s">
        <v>237</v>
      </c>
      <c r="G375" s="176"/>
      <c r="H375" s="176"/>
      <c r="I375" s="179"/>
      <c r="J375" s="190">
        <f>BK375</f>
        <v>0</v>
      </c>
      <c r="K375" s="176"/>
      <c r="L375" s="181"/>
      <c r="M375" s="182"/>
      <c r="N375" s="183"/>
      <c r="O375" s="183"/>
      <c r="P375" s="184">
        <f>SUM(P376:P509)</f>
        <v>0</v>
      </c>
      <c r="Q375" s="183"/>
      <c r="R375" s="184">
        <f>SUM(R376:R509)</f>
        <v>0</v>
      </c>
      <c r="S375" s="183"/>
      <c r="T375" s="185">
        <f>SUM(T376:T509)</f>
        <v>0</v>
      </c>
      <c r="AR375" s="186" t="s">
        <v>83</v>
      </c>
      <c r="AT375" s="187" t="s">
        <v>74</v>
      </c>
      <c r="AU375" s="187" t="s">
        <v>83</v>
      </c>
      <c r="AY375" s="186" t="s">
        <v>154</v>
      </c>
      <c r="BK375" s="188">
        <f>SUM(BK376:BK509)</f>
        <v>0</v>
      </c>
    </row>
    <row r="376" spans="1:65" s="2" customFormat="1" ht="16.5" customHeight="1">
      <c r="A376" s="34"/>
      <c r="B376" s="35"/>
      <c r="C376" s="242" t="s">
        <v>306</v>
      </c>
      <c r="D376" s="242" t="s">
        <v>239</v>
      </c>
      <c r="E376" s="243" t="s">
        <v>245</v>
      </c>
      <c r="F376" s="244" t="s">
        <v>246</v>
      </c>
      <c r="G376" s="245" t="s">
        <v>159</v>
      </c>
      <c r="H376" s="246">
        <v>32</v>
      </c>
      <c r="I376" s="247"/>
      <c r="J376" s="248">
        <f>ROUND(I376*H376,2)</f>
        <v>0</v>
      </c>
      <c r="K376" s="244" t="s">
        <v>160</v>
      </c>
      <c r="L376" s="39"/>
      <c r="M376" s="249" t="s">
        <v>1</v>
      </c>
      <c r="N376" s="250" t="s">
        <v>40</v>
      </c>
      <c r="O376" s="71"/>
      <c r="P376" s="201">
        <f>O376*H376</f>
        <v>0</v>
      </c>
      <c r="Q376" s="201">
        <v>0</v>
      </c>
      <c r="R376" s="201">
        <f>Q376*H376</f>
        <v>0</v>
      </c>
      <c r="S376" s="201">
        <v>0</v>
      </c>
      <c r="T376" s="202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03" t="s">
        <v>162</v>
      </c>
      <c r="AT376" s="203" t="s">
        <v>239</v>
      </c>
      <c r="AU376" s="203" t="s">
        <v>85</v>
      </c>
      <c r="AY376" s="17" t="s">
        <v>154</v>
      </c>
      <c r="BE376" s="204">
        <f>IF(N376="základní",J376,0)</f>
        <v>0</v>
      </c>
      <c r="BF376" s="204">
        <f>IF(N376="snížená",J376,0)</f>
        <v>0</v>
      </c>
      <c r="BG376" s="204">
        <f>IF(N376="zákl. přenesená",J376,0)</f>
        <v>0</v>
      </c>
      <c r="BH376" s="204">
        <f>IF(N376="sníž. přenesená",J376,0)</f>
        <v>0</v>
      </c>
      <c r="BI376" s="204">
        <f>IF(N376="nulová",J376,0)</f>
        <v>0</v>
      </c>
      <c r="BJ376" s="17" t="s">
        <v>83</v>
      </c>
      <c r="BK376" s="204">
        <f>ROUND(I376*H376,2)</f>
        <v>0</v>
      </c>
      <c r="BL376" s="17" t="s">
        <v>162</v>
      </c>
      <c r="BM376" s="203" t="s">
        <v>450</v>
      </c>
    </row>
    <row r="377" spans="1:65" s="2" customFormat="1" ht="29.25">
      <c r="A377" s="34"/>
      <c r="B377" s="35"/>
      <c r="C377" s="36"/>
      <c r="D377" s="205" t="s">
        <v>163</v>
      </c>
      <c r="E377" s="36"/>
      <c r="F377" s="206" t="s">
        <v>247</v>
      </c>
      <c r="G377" s="36"/>
      <c r="H377" s="36"/>
      <c r="I377" s="207"/>
      <c r="J377" s="36"/>
      <c r="K377" s="36"/>
      <c r="L377" s="39"/>
      <c r="M377" s="208"/>
      <c r="N377" s="209"/>
      <c r="O377" s="71"/>
      <c r="P377" s="71"/>
      <c r="Q377" s="71"/>
      <c r="R377" s="71"/>
      <c r="S377" s="71"/>
      <c r="T377" s="72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163</v>
      </c>
      <c r="AU377" s="17" t="s">
        <v>85</v>
      </c>
    </row>
    <row r="378" spans="1:65" s="14" customFormat="1" ht="11.25">
      <c r="B378" s="221"/>
      <c r="C378" s="222"/>
      <c r="D378" s="205" t="s">
        <v>164</v>
      </c>
      <c r="E378" s="223" t="s">
        <v>1</v>
      </c>
      <c r="F378" s="224" t="s">
        <v>837</v>
      </c>
      <c r="G378" s="222"/>
      <c r="H378" s="223" t="s">
        <v>1</v>
      </c>
      <c r="I378" s="225"/>
      <c r="J378" s="222"/>
      <c r="K378" s="222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164</v>
      </c>
      <c r="AU378" s="230" t="s">
        <v>85</v>
      </c>
      <c r="AV378" s="14" t="s">
        <v>83</v>
      </c>
      <c r="AW378" s="14" t="s">
        <v>31</v>
      </c>
      <c r="AX378" s="14" t="s">
        <v>75</v>
      </c>
      <c r="AY378" s="230" t="s">
        <v>154</v>
      </c>
    </row>
    <row r="379" spans="1:65" s="13" customFormat="1" ht="11.25">
      <c r="B379" s="210"/>
      <c r="C379" s="211"/>
      <c r="D379" s="205" t="s">
        <v>164</v>
      </c>
      <c r="E379" s="212" t="s">
        <v>1</v>
      </c>
      <c r="F379" s="213" t="s">
        <v>209</v>
      </c>
      <c r="G379" s="211"/>
      <c r="H379" s="214">
        <v>14</v>
      </c>
      <c r="I379" s="215"/>
      <c r="J379" s="211"/>
      <c r="K379" s="211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164</v>
      </c>
      <c r="AU379" s="220" t="s">
        <v>85</v>
      </c>
      <c r="AV379" s="13" t="s">
        <v>85</v>
      </c>
      <c r="AW379" s="13" t="s">
        <v>31</v>
      </c>
      <c r="AX379" s="13" t="s">
        <v>75</v>
      </c>
      <c r="AY379" s="220" t="s">
        <v>154</v>
      </c>
    </row>
    <row r="380" spans="1:65" s="14" customFormat="1" ht="11.25">
      <c r="B380" s="221"/>
      <c r="C380" s="222"/>
      <c r="D380" s="205" t="s">
        <v>164</v>
      </c>
      <c r="E380" s="223" t="s">
        <v>1</v>
      </c>
      <c r="F380" s="224" t="s">
        <v>838</v>
      </c>
      <c r="G380" s="222"/>
      <c r="H380" s="223" t="s">
        <v>1</v>
      </c>
      <c r="I380" s="225"/>
      <c r="J380" s="222"/>
      <c r="K380" s="222"/>
      <c r="L380" s="226"/>
      <c r="M380" s="227"/>
      <c r="N380" s="228"/>
      <c r="O380" s="228"/>
      <c r="P380" s="228"/>
      <c r="Q380" s="228"/>
      <c r="R380" s="228"/>
      <c r="S380" s="228"/>
      <c r="T380" s="229"/>
      <c r="AT380" s="230" t="s">
        <v>164</v>
      </c>
      <c r="AU380" s="230" t="s">
        <v>85</v>
      </c>
      <c r="AV380" s="14" t="s">
        <v>83</v>
      </c>
      <c r="AW380" s="14" t="s">
        <v>31</v>
      </c>
      <c r="AX380" s="14" t="s">
        <v>75</v>
      </c>
      <c r="AY380" s="230" t="s">
        <v>154</v>
      </c>
    </row>
    <row r="381" spans="1:65" s="13" customFormat="1" ht="11.25">
      <c r="B381" s="210"/>
      <c r="C381" s="211"/>
      <c r="D381" s="205" t="s">
        <v>164</v>
      </c>
      <c r="E381" s="212" t="s">
        <v>1</v>
      </c>
      <c r="F381" s="213" t="s">
        <v>223</v>
      </c>
      <c r="G381" s="211"/>
      <c r="H381" s="214">
        <v>18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164</v>
      </c>
      <c r="AU381" s="220" t="s">
        <v>85</v>
      </c>
      <c r="AV381" s="13" t="s">
        <v>85</v>
      </c>
      <c r="AW381" s="13" t="s">
        <v>31</v>
      </c>
      <c r="AX381" s="13" t="s">
        <v>75</v>
      </c>
      <c r="AY381" s="220" t="s">
        <v>154</v>
      </c>
    </row>
    <row r="382" spans="1:65" s="15" customFormat="1" ht="11.25">
      <c r="B382" s="231"/>
      <c r="C382" s="232"/>
      <c r="D382" s="205" t="s">
        <v>164</v>
      </c>
      <c r="E382" s="233" t="s">
        <v>1</v>
      </c>
      <c r="F382" s="234" t="s">
        <v>171</v>
      </c>
      <c r="G382" s="232"/>
      <c r="H382" s="235">
        <v>32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164</v>
      </c>
      <c r="AU382" s="241" t="s">
        <v>85</v>
      </c>
      <c r="AV382" s="15" t="s">
        <v>162</v>
      </c>
      <c r="AW382" s="15" t="s">
        <v>31</v>
      </c>
      <c r="AX382" s="15" t="s">
        <v>83</v>
      </c>
      <c r="AY382" s="241" t="s">
        <v>154</v>
      </c>
    </row>
    <row r="383" spans="1:65" s="2" customFormat="1" ht="24.2" customHeight="1">
      <c r="A383" s="34"/>
      <c r="B383" s="35"/>
      <c r="C383" s="242" t="s">
        <v>454</v>
      </c>
      <c r="D383" s="242" t="s">
        <v>239</v>
      </c>
      <c r="E383" s="243" t="s">
        <v>240</v>
      </c>
      <c r="F383" s="244" t="s">
        <v>241</v>
      </c>
      <c r="G383" s="245" t="s">
        <v>159</v>
      </c>
      <c r="H383" s="246">
        <v>18</v>
      </c>
      <c r="I383" s="247"/>
      <c r="J383" s="248">
        <f>ROUND(I383*H383,2)</f>
        <v>0</v>
      </c>
      <c r="K383" s="244" t="s">
        <v>160</v>
      </c>
      <c r="L383" s="39"/>
      <c r="M383" s="249" t="s">
        <v>1</v>
      </c>
      <c r="N383" s="250" t="s">
        <v>40</v>
      </c>
      <c r="O383" s="71"/>
      <c r="P383" s="201">
        <f>O383*H383</f>
        <v>0</v>
      </c>
      <c r="Q383" s="201">
        <v>0</v>
      </c>
      <c r="R383" s="201">
        <f>Q383*H383</f>
        <v>0</v>
      </c>
      <c r="S383" s="201">
        <v>0</v>
      </c>
      <c r="T383" s="202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03" t="s">
        <v>162</v>
      </c>
      <c r="AT383" s="203" t="s">
        <v>239</v>
      </c>
      <c r="AU383" s="203" t="s">
        <v>85</v>
      </c>
      <c r="AY383" s="17" t="s">
        <v>154</v>
      </c>
      <c r="BE383" s="204">
        <f>IF(N383="základní",J383,0)</f>
        <v>0</v>
      </c>
      <c r="BF383" s="204">
        <f>IF(N383="snížená",J383,0)</f>
        <v>0</v>
      </c>
      <c r="BG383" s="204">
        <f>IF(N383="zákl. přenesená",J383,0)</f>
        <v>0</v>
      </c>
      <c r="BH383" s="204">
        <f>IF(N383="sníž. přenesená",J383,0)</f>
        <v>0</v>
      </c>
      <c r="BI383" s="204">
        <f>IF(N383="nulová",J383,0)</f>
        <v>0</v>
      </c>
      <c r="BJ383" s="17" t="s">
        <v>83</v>
      </c>
      <c r="BK383" s="204">
        <f>ROUND(I383*H383,2)</f>
        <v>0</v>
      </c>
      <c r="BL383" s="17" t="s">
        <v>162</v>
      </c>
      <c r="BM383" s="203" t="s">
        <v>457</v>
      </c>
    </row>
    <row r="384" spans="1:65" s="2" customFormat="1" ht="29.25">
      <c r="A384" s="34"/>
      <c r="B384" s="35"/>
      <c r="C384" s="36"/>
      <c r="D384" s="205" t="s">
        <v>163</v>
      </c>
      <c r="E384" s="36"/>
      <c r="F384" s="206" t="s">
        <v>243</v>
      </c>
      <c r="G384" s="36"/>
      <c r="H384" s="36"/>
      <c r="I384" s="207"/>
      <c r="J384" s="36"/>
      <c r="K384" s="36"/>
      <c r="L384" s="39"/>
      <c r="M384" s="208"/>
      <c r="N384" s="209"/>
      <c r="O384" s="71"/>
      <c r="P384" s="71"/>
      <c r="Q384" s="71"/>
      <c r="R384" s="71"/>
      <c r="S384" s="71"/>
      <c r="T384" s="72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163</v>
      </c>
      <c r="AU384" s="17" t="s">
        <v>85</v>
      </c>
    </row>
    <row r="385" spans="1:65" s="13" customFormat="1" ht="11.25">
      <c r="B385" s="210"/>
      <c r="C385" s="211"/>
      <c r="D385" s="205" t="s">
        <v>164</v>
      </c>
      <c r="E385" s="212" t="s">
        <v>1</v>
      </c>
      <c r="F385" s="213" t="s">
        <v>223</v>
      </c>
      <c r="G385" s="211"/>
      <c r="H385" s="214">
        <v>18</v>
      </c>
      <c r="I385" s="215"/>
      <c r="J385" s="211"/>
      <c r="K385" s="211"/>
      <c r="L385" s="216"/>
      <c r="M385" s="217"/>
      <c r="N385" s="218"/>
      <c r="O385" s="218"/>
      <c r="P385" s="218"/>
      <c r="Q385" s="218"/>
      <c r="R385" s="218"/>
      <c r="S385" s="218"/>
      <c r="T385" s="219"/>
      <c r="AT385" s="220" t="s">
        <v>164</v>
      </c>
      <c r="AU385" s="220" t="s">
        <v>85</v>
      </c>
      <c r="AV385" s="13" t="s">
        <v>85</v>
      </c>
      <c r="AW385" s="13" t="s">
        <v>31</v>
      </c>
      <c r="AX385" s="13" t="s">
        <v>75</v>
      </c>
      <c r="AY385" s="220" t="s">
        <v>154</v>
      </c>
    </row>
    <row r="386" spans="1:65" s="15" customFormat="1" ht="11.25">
      <c r="B386" s="231"/>
      <c r="C386" s="232"/>
      <c r="D386" s="205" t="s">
        <v>164</v>
      </c>
      <c r="E386" s="233" t="s">
        <v>1</v>
      </c>
      <c r="F386" s="234" t="s">
        <v>171</v>
      </c>
      <c r="G386" s="232"/>
      <c r="H386" s="235">
        <v>18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164</v>
      </c>
      <c r="AU386" s="241" t="s">
        <v>85</v>
      </c>
      <c r="AV386" s="15" t="s">
        <v>162</v>
      </c>
      <c r="AW386" s="15" t="s">
        <v>31</v>
      </c>
      <c r="AX386" s="15" t="s">
        <v>83</v>
      </c>
      <c r="AY386" s="241" t="s">
        <v>154</v>
      </c>
    </row>
    <row r="387" spans="1:65" s="2" customFormat="1" ht="24.2" customHeight="1">
      <c r="A387" s="34"/>
      <c r="B387" s="35"/>
      <c r="C387" s="242" t="s">
        <v>205</v>
      </c>
      <c r="D387" s="242" t="s">
        <v>239</v>
      </c>
      <c r="E387" s="243" t="s">
        <v>300</v>
      </c>
      <c r="F387" s="244" t="s">
        <v>301</v>
      </c>
      <c r="G387" s="245" t="s">
        <v>260</v>
      </c>
      <c r="H387" s="246">
        <v>0.14299999999999999</v>
      </c>
      <c r="I387" s="247"/>
      <c r="J387" s="248">
        <f>ROUND(I387*H387,2)</f>
        <v>0</v>
      </c>
      <c r="K387" s="244" t="s">
        <v>160</v>
      </c>
      <c r="L387" s="39"/>
      <c r="M387" s="249" t="s">
        <v>1</v>
      </c>
      <c r="N387" s="250" t="s">
        <v>40</v>
      </c>
      <c r="O387" s="71"/>
      <c r="P387" s="201">
        <f>O387*H387</f>
        <v>0</v>
      </c>
      <c r="Q387" s="201">
        <v>0</v>
      </c>
      <c r="R387" s="201">
        <f>Q387*H387</f>
        <v>0</v>
      </c>
      <c r="S387" s="201">
        <v>0</v>
      </c>
      <c r="T387" s="202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3" t="s">
        <v>162</v>
      </c>
      <c r="AT387" s="203" t="s">
        <v>239</v>
      </c>
      <c r="AU387" s="203" t="s">
        <v>85</v>
      </c>
      <c r="AY387" s="17" t="s">
        <v>154</v>
      </c>
      <c r="BE387" s="204">
        <f>IF(N387="základní",J387,0)</f>
        <v>0</v>
      </c>
      <c r="BF387" s="204">
        <f>IF(N387="snížená",J387,0)</f>
        <v>0</v>
      </c>
      <c r="BG387" s="204">
        <f>IF(N387="zákl. přenesená",J387,0)</f>
        <v>0</v>
      </c>
      <c r="BH387" s="204">
        <f>IF(N387="sníž. přenesená",J387,0)</f>
        <v>0</v>
      </c>
      <c r="BI387" s="204">
        <f>IF(N387="nulová",J387,0)</f>
        <v>0</v>
      </c>
      <c r="BJ387" s="17" t="s">
        <v>83</v>
      </c>
      <c r="BK387" s="204">
        <f>ROUND(I387*H387,2)</f>
        <v>0</v>
      </c>
      <c r="BL387" s="17" t="s">
        <v>162</v>
      </c>
      <c r="BM387" s="203" t="s">
        <v>463</v>
      </c>
    </row>
    <row r="388" spans="1:65" s="2" customFormat="1" ht="58.5">
      <c r="A388" s="34"/>
      <c r="B388" s="35"/>
      <c r="C388" s="36"/>
      <c r="D388" s="205" t="s">
        <v>163</v>
      </c>
      <c r="E388" s="36"/>
      <c r="F388" s="206" t="s">
        <v>303</v>
      </c>
      <c r="G388" s="36"/>
      <c r="H388" s="36"/>
      <c r="I388" s="207"/>
      <c r="J388" s="36"/>
      <c r="K388" s="36"/>
      <c r="L388" s="39"/>
      <c r="M388" s="208"/>
      <c r="N388" s="209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163</v>
      </c>
      <c r="AU388" s="17" t="s">
        <v>85</v>
      </c>
    </row>
    <row r="389" spans="1:65" s="14" customFormat="1" ht="11.25">
      <c r="B389" s="221"/>
      <c r="C389" s="222"/>
      <c r="D389" s="205" t="s">
        <v>164</v>
      </c>
      <c r="E389" s="223" t="s">
        <v>1</v>
      </c>
      <c r="F389" s="224" t="s">
        <v>802</v>
      </c>
      <c r="G389" s="222"/>
      <c r="H389" s="223" t="s">
        <v>1</v>
      </c>
      <c r="I389" s="225"/>
      <c r="J389" s="222"/>
      <c r="K389" s="222"/>
      <c r="L389" s="226"/>
      <c r="M389" s="227"/>
      <c r="N389" s="228"/>
      <c r="O389" s="228"/>
      <c r="P389" s="228"/>
      <c r="Q389" s="228"/>
      <c r="R389" s="228"/>
      <c r="S389" s="228"/>
      <c r="T389" s="229"/>
      <c r="AT389" s="230" t="s">
        <v>164</v>
      </c>
      <c r="AU389" s="230" t="s">
        <v>85</v>
      </c>
      <c r="AV389" s="14" t="s">
        <v>83</v>
      </c>
      <c r="AW389" s="14" t="s">
        <v>31</v>
      </c>
      <c r="AX389" s="14" t="s">
        <v>75</v>
      </c>
      <c r="AY389" s="230" t="s">
        <v>154</v>
      </c>
    </row>
    <row r="390" spans="1:65" s="13" customFormat="1" ht="11.25">
      <c r="B390" s="210"/>
      <c r="C390" s="211"/>
      <c r="D390" s="205" t="s">
        <v>164</v>
      </c>
      <c r="E390" s="212" t="s">
        <v>1</v>
      </c>
      <c r="F390" s="213" t="s">
        <v>839</v>
      </c>
      <c r="G390" s="211"/>
      <c r="H390" s="214">
        <v>2.1000000000000001E-2</v>
      </c>
      <c r="I390" s="215"/>
      <c r="J390" s="211"/>
      <c r="K390" s="211"/>
      <c r="L390" s="216"/>
      <c r="M390" s="217"/>
      <c r="N390" s="218"/>
      <c r="O390" s="218"/>
      <c r="P390" s="218"/>
      <c r="Q390" s="218"/>
      <c r="R390" s="218"/>
      <c r="S390" s="218"/>
      <c r="T390" s="219"/>
      <c r="AT390" s="220" t="s">
        <v>164</v>
      </c>
      <c r="AU390" s="220" t="s">
        <v>85</v>
      </c>
      <c r="AV390" s="13" t="s">
        <v>85</v>
      </c>
      <c r="AW390" s="13" t="s">
        <v>31</v>
      </c>
      <c r="AX390" s="13" t="s">
        <v>75</v>
      </c>
      <c r="AY390" s="220" t="s">
        <v>154</v>
      </c>
    </row>
    <row r="391" spans="1:65" s="14" customFormat="1" ht="11.25">
      <c r="B391" s="221"/>
      <c r="C391" s="222"/>
      <c r="D391" s="205" t="s">
        <v>164</v>
      </c>
      <c r="E391" s="223" t="s">
        <v>1</v>
      </c>
      <c r="F391" s="224" t="s">
        <v>804</v>
      </c>
      <c r="G391" s="222"/>
      <c r="H391" s="223" t="s">
        <v>1</v>
      </c>
      <c r="I391" s="225"/>
      <c r="J391" s="222"/>
      <c r="K391" s="222"/>
      <c r="L391" s="226"/>
      <c r="M391" s="227"/>
      <c r="N391" s="228"/>
      <c r="O391" s="228"/>
      <c r="P391" s="228"/>
      <c r="Q391" s="228"/>
      <c r="R391" s="228"/>
      <c r="S391" s="228"/>
      <c r="T391" s="229"/>
      <c r="AT391" s="230" t="s">
        <v>164</v>
      </c>
      <c r="AU391" s="230" t="s">
        <v>85</v>
      </c>
      <c r="AV391" s="14" t="s">
        <v>83</v>
      </c>
      <c r="AW391" s="14" t="s">
        <v>31</v>
      </c>
      <c r="AX391" s="14" t="s">
        <v>75</v>
      </c>
      <c r="AY391" s="230" t="s">
        <v>154</v>
      </c>
    </row>
    <row r="392" spans="1:65" s="13" customFormat="1" ht="11.25">
      <c r="B392" s="210"/>
      <c r="C392" s="211"/>
      <c r="D392" s="205" t="s">
        <v>164</v>
      </c>
      <c r="E392" s="212" t="s">
        <v>1</v>
      </c>
      <c r="F392" s="213" t="s">
        <v>840</v>
      </c>
      <c r="G392" s="211"/>
      <c r="H392" s="214">
        <v>7.5999999999999998E-2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164</v>
      </c>
      <c r="AU392" s="220" t="s">
        <v>85</v>
      </c>
      <c r="AV392" s="13" t="s">
        <v>85</v>
      </c>
      <c r="AW392" s="13" t="s">
        <v>31</v>
      </c>
      <c r="AX392" s="13" t="s">
        <v>75</v>
      </c>
      <c r="AY392" s="220" t="s">
        <v>154</v>
      </c>
    </row>
    <row r="393" spans="1:65" s="14" customFormat="1" ht="11.25">
      <c r="B393" s="221"/>
      <c r="C393" s="222"/>
      <c r="D393" s="205" t="s">
        <v>164</v>
      </c>
      <c r="E393" s="223" t="s">
        <v>1</v>
      </c>
      <c r="F393" s="224" t="s">
        <v>807</v>
      </c>
      <c r="G393" s="222"/>
      <c r="H393" s="223" t="s">
        <v>1</v>
      </c>
      <c r="I393" s="225"/>
      <c r="J393" s="222"/>
      <c r="K393" s="222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164</v>
      </c>
      <c r="AU393" s="230" t="s">
        <v>85</v>
      </c>
      <c r="AV393" s="14" t="s">
        <v>83</v>
      </c>
      <c r="AW393" s="14" t="s">
        <v>31</v>
      </c>
      <c r="AX393" s="14" t="s">
        <v>75</v>
      </c>
      <c r="AY393" s="230" t="s">
        <v>154</v>
      </c>
    </row>
    <row r="394" spans="1:65" s="13" customFormat="1" ht="11.25">
      <c r="B394" s="210"/>
      <c r="C394" s="211"/>
      <c r="D394" s="205" t="s">
        <v>164</v>
      </c>
      <c r="E394" s="212" t="s">
        <v>1</v>
      </c>
      <c r="F394" s="213" t="s">
        <v>841</v>
      </c>
      <c r="G394" s="211"/>
      <c r="H394" s="214">
        <v>4.5999999999999999E-2</v>
      </c>
      <c r="I394" s="215"/>
      <c r="J394" s="211"/>
      <c r="K394" s="211"/>
      <c r="L394" s="216"/>
      <c r="M394" s="217"/>
      <c r="N394" s="218"/>
      <c r="O394" s="218"/>
      <c r="P394" s="218"/>
      <c r="Q394" s="218"/>
      <c r="R394" s="218"/>
      <c r="S394" s="218"/>
      <c r="T394" s="219"/>
      <c r="AT394" s="220" t="s">
        <v>164</v>
      </c>
      <c r="AU394" s="220" t="s">
        <v>85</v>
      </c>
      <c r="AV394" s="13" t="s">
        <v>85</v>
      </c>
      <c r="AW394" s="13" t="s">
        <v>31</v>
      </c>
      <c r="AX394" s="13" t="s">
        <v>75</v>
      </c>
      <c r="AY394" s="220" t="s">
        <v>154</v>
      </c>
    </row>
    <row r="395" spans="1:65" s="15" customFormat="1" ht="11.25">
      <c r="B395" s="231"/>
      <c r="C395" s="232"/>
      <c r="D395" s="205" t="s">
        <v>164</v>
      </c>
      <c r="E395" s="233" t="s">
        <v>1</v>
      </c>
      <c r="F395" s="234" t="s">
        <v>171</v>
      </c>
      <c r="G395" s="232"/>
      <c r="H395" s="235">
        <v>0.14300000000000002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164</v>
      </c>
      <c r="AU395" s="241" t="s">
        <v>85</v>
      </c>
      <c r="AV395" s="15" t="s">
        <v>162</v>
      </c>
      <c r="AW395" s="15" t="s">
        <v>31</v>
      </c>
      <c r="AX395" s="15" t="s">
        <v>83</v>
      </c>
      <c r="AY395" s="241" t="s">
        <v>154</v>
      </c>
    </row>
    <row r="396" spans="1:65" s="2" customFormat="1" ht="24.2" customHeight="1">
      <c r="A396" s="34"/>
      <c r="B396" s="35"/>
      <c r="C396" s="242" t="s">
        <v>466</v>
      </c>
      <c r="D396" s="242" t="s">
        <v>239</v>
      </c>
      <c r="E396" s="243" t="s">
        <v>645</v>
      </c>
      <c r="F396" s="244" t="s">
        <v>646</v>
      </c>
      <c r="G396" s="245" t="s">
        <v>310</v>
      </c>
      <c r="H396" s="246">
        <v>96.4</v>
      </c>
      <c r="I396" s="247"/>
      <c r="J396" s="248">
        <f>ROUND(I396*H396,2)</f>
        <v>0</v>
      </c>
      <c r="K396" s="244" t="s">
        <v>160</v>
      </c>
      <c r="L396" s="39"/>
      <c r="M396" s="249" t="s">
        <v>1</v>
      </c>
      <c r="N396" s="250" t="s">
        <v>40</v>
      </c>
      <c r="O396" s="71"/>
      <c r="P396" s="201">
        <f>O396*H396</f>
        <v>0</v>
      </c>
      <c r="Q396" s="201">
        <v>0</v>
      </c>
      <c r="R396" s="201">
        <f>Q396*H396</f>
        <v>0</v>
      </c>
      <c r="S396" s="201">
        <v>0</v>
      </c>
      <c r="T396" s="202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03" t="s">
        <v>162</v>
      </c>
      <c r="AT396" s="203" t="s">
        <v>239</v>
      </c>
      <c r="AU396" s="203" t="s">
        <v>85</v>
      </c>
      <c r="AY396" s="17" t="s">
        <v>154</v>
      </c>
      <c r="BE396" s="204">
        <f>IF(N396="základní",J396,0)</f>
        <v>0</v>
      </c>
      <c r="BF396" s="204">
        <f>IF(N396="snížená",J396,0)</f>
        <v>0</v>
      </c>
      <c r="BG396" s="204">
        <f>IF(N396="zákl. přenesená",J396,0)</f>
        <v>0</v>
      </c>
      <c r="BH396" s="204">
        <f>IF(N396="sníž. přenesená",J396,0)</f>
        <v>0</v>
      </c>
      <c r="BI396" s="204">
        <f>IF(N396="nulová",J396,0)</f>
        <v>0</v>
      </c>
      <c r="BJ396" s="17" t="s">
        <v>83</v>
      </c>
      <c r="BK396" s="204">
        <f>ROUND(I396*H396,2)</f>
        <v>0</v>
      </c>
      <c r="BL396" s="17" t="s">
        <v>162</v>
      </c>
      <c r="BM396" s="203" t="s">
        <v>469</v>
      </c>
    </row>
    <row r="397" spans="1:65" s="2" customFormat="1" ht="39">
      <c r="A397" s="34"/>
      <c r="B397" s="35"/>
      <c r="C397" s="36"/>
      <c r="D397" s="205" t="s">
        <v>163</v>
      </c>
      <c r="E397" s="36"/>
      <c r="F397" s="206" t="s">
        <v>648</v>
      </c>
      <c r="G397" s="36"/>
      <c r="H397" s="36"/>
      <c r="I397" s="207"/>
      <c r="J397" s="36"/>
      <c r="K397" s="36"/>
      <c r="L397" s="39"/>
      <c r="M397" s="208"/>
      <c r="N397" s="209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163</v>
      </c>
      <c r="AU397" s="17" t="s">
        <v>85</v>
      </c>
    </row>
    <row r="398" spans="1:65" s="14" customFormat="1" ht="11.25">
      <c r="B398" s="221"/>
      <c r="C398" s="222"/>
      <c r="D398" s="205" t="s">
        <v>164</v>
      </c>
      <c r="E398" s="223" t="s">
        <v>1</v>
      </c>
      <c r="F398" s="224" t="s">
        <v>842</v>
      </c>
      <c r="G398" s="222"/>
      <c r="H398" s="223" t="s">
        <v>1</v>
      </c>
      <c r="I398" s="225"/>
      <c r="J398" s="222"/>
      <c r="K398" s="222"/>
      <c r="L398" s="226"/>
      <c r="M398" s="227"/>
      <c r="N398" s="228"/>
      <c r="O398" s="228"/>
      <c r="P398" s="228"/>
      <c r="Q398" s="228"/>
      <c r="R398" s="228"/>
      <c r="S398" s="228"/>
      <c r="T398" s="229"/>
      <c r="AT398" s="230" t="s">
        <v>164</v>
      </c>
      <c r="AU398" s="230" t="s">
        <v>85</v>
      </c>
      <c r="AV398" s="14" t="s">
        <v>83</v>
      </c>
      <c r="AW398" s="14" t="s">
        <v>31</v>
      </c>
      <c r="AX398" s="14" t="s">
        <v>75</v>
      </c>
      <c r="AY398" s="230" t="s">
        <v>154</v>
      </c>
    </row>
    <row r="399" spans="1:65" s="13" customFormat="1" ht="11.25">
      <c r="B399" s="210"/>
      <c r="C399" s="211"/>
      <c r="D399" s="205" t="s">
        <v>164</v>
      </c>
      <c r="E399" s="212" t="s">
        <v>1</v>
      </c>
      <c r="F399" s="213" t="s">
        <v>843</v>
      </c>
      <c r="G399" s="211"/>
      <c r="H399" s="214">
        <v>96.4</v>
      </c>
      <c r="I399" s="215"/>
      <c r="J399" s="211"/>
      <c r="K399" s="211"/>
      <c r="L399" s="216"/>
      <c r="M399" s="217"/>
      <c r="N399" s="218"/>
      <c r="O399" s="218"/>
      <c r="P399" s="218"/>
      <c r="Q399" s="218"/>
      <c r="R399" s="218"/>
      <c r="S399" s="218"/>
      <c r="T399" s="219"/>
      <c r="AT399" s="220" t="s">
        <v>164</v>
      </c>
      <c r="AU399" s="220" t="s">
        <v>85</v>
      </c>
      <c r="AV399" s="13" t="s">
        <v>85</v>
      </c>
      <c r="AW399" s="13" t="s">
        <v>31</v>
      </c>
      <c r="AX399" s="13" t="s">
        <v>75</v>
      </c>
      <c r="AY399" s="220" t="s">
        <v>154</v>
      </c>
    </row>
    <row r="400" spans="1:65" s="15" customFormat="1" ht="11.25">
      <c r="B400" s="231"/>
      <c r="C400" s="232"/>
      <c r="D400" s="205" t="s">
        <v>164</v>
      </c>
      <c r="E400" s="233" t="s">
        <v>1</v>
      </c>
      <c r="F400" s="234" t="s">
        <v>171</v>
      </c>
      <c r="G400" s="232"/>
      <c r="H400" s="235">
        <v>96.4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164</v>
      </c>
      <c r="AU400" s="241" t="s">
        <v>85</v>
      </c>
      <c r="AV400" s="15" t="s">
        <v>162</v>
      </c>
      <c r="AW400" s="15" t="s">
        <v>31</v>
      </c>
      <c r="AX400" s="15" t="s">
        <v>83</v>
      </c>
      <c r="AY400" s="241" t="s">
        <v>154</v>
      </c>
    </row>
    <row r="401" spans="1:65" s="2" customFormat="1" ht="24.2" customHeight="1">
      <c r="A401" s="34"/>
      <c r="B401" s="35"/>
      <c r="C401" s="242" t="s">
        <v>318</v>
      </c>
      <c r="D401" s="242" t="s">
        <v>239</v>
      </c>
      <c r="E401" s="243" t="s">
        <v>651</v>
      </c>
      <c r="F401" s="244" t="s">
        <v>652</v>
      </c>
      <c r="G401" s="245" t="s">
        <v>310</v>
      </c>
      <c r="H401" s="246">
        <v>96.4</v>
      </c>
      <c r="I401" s="247"/>
      <c r="J401" s="248">
        <f>ROUND(I401*H401,2)</f>
        <v>0</v>
      </c>
      <c r="K401" s="244" t="s">
        <v>160</v>
      </c>
      <c r="L401" s="39"/>
      <c r="M401" s="249" t="s">
        <v>1</v>
      </c>
      <c r="N401" s="250" t="s">
        <v>40</v>
      </c>
      <c r="O401" s="71"/>
      <c r="P401" s="201">
        <f>O401*H401</f>
        <v>0</v>
      </c>
      <c r="Q401" s="201">
        <v>0</v>
      </c>
      <c r="R401" s="201">
        <f>Q401*H401</f>
        <v>0</v>
      </c>
      <c r="S401" s="201">
        <v>0</v>
      </c>
      <c r="T401" s="202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3" t="s">
        <v>162</v>
      </c>
      <c r="AT401" s="203" t="s">
        <v>239</v>
      </c>
      <c r="AU401" s="203" t="s">
        <v>85</v>
      </c>
      <c r="AY401" s="17" t="s">
        <v>154</v>
      </c>
      <c r="BE401" s="204">
        <f>IF(N401="základní",J401,0)</f>
        <v>0</v>
      </c>
      <c r="BF401" s="204">
        <f>IF(N401="snížená",J401,0)</f>
        <v>0</v>
      </c>
      <c r="BG401" s="204">
        <f>IF(N401="zákl. přenesená",J401,0)</f>
        <v>0</v>
      </c>
      <c r="BH401" s="204">
        <f>IF(N401="sníž. přenesená",J401,0)</f>
        <v>0</v>
      </c>
      <c r="BI401" s="204">
        <f>IF(N401="nulová",J401,0)</f>
        <v>0</v>
      </c>
      <c r="BJ401" s="17" t="s">
        <v>83</v>
      </c>
      <c r="BK401" s="204">
        <f>ROUND(I401*H401,2)</f>
        <v>0</v>
      </c>
      <c r="BL401" s="17" t="s">
        <v>162</v>
      </c>
      <c r="BM401" s="203" t="s">
        <v>474</v>
      </c>
    </row>
    <row r="402" spans="1:65" s="2" customFormat="1" ht="29.25">
      <c r="A402" s="34"/>
      <c r="B402" s="35"/>
      <c r="C402" s="36"/>
      <c r="D402" s="205" t="s">
        <v>163</v>
      </c>
      <c r="E402" s="36"/>
      <c r="F402" s="206" t="s">
        <v>654</v>
      </c>
      <c r="G402" s="36"/>
      <c r="H402" s="36"/>
      <c r="I402" s="207"/>
      <c r="J402" s="36"/>
      <c r="K402" s="36"/>
      <c r="L402" s="39"/>
      <c r="M402" s="208"/>
      <c r="N402" s="209"/>
      <c r="O402" s="71"/>
      <c r="P402" s="71"/>
      <c r="Q402" s="71"/>
      <c r="R402" s="71"/>
      <c r="S402" s="71"/>
      <c r="T402" s="72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163</v>
      </c>
      <c r="AU402" s="17" t="s">
        <v>85</v>
      </c>
    </row>
    <row r="403" spans="1:65" s="14" customFormat="1" ht="11.25">
      <c r="B403" s="221"/>
      <c r="C403" s="222"/>
      <c r="D403" s="205" t="s">
        <v>164</v>
      </c>
      <c r="E403" s="223" t="s">
        <v>1</v>
      </c>
      <c r="F403" s="224" t="s">
        <v>842</v>
      </c>
      <c r="G403" s="222"/>
      <c r="H403" s="223" t="s">
        <v>1</v>
      </c>
      <c r="I403" s="225"/>
      <c r="J403" s="222"/>
      <c r="K403" s="222"/>
      <c r="L403" s="226"/>
      <c r="M403" s="227"/>
      <c r="N403" s="228"/>
      <c r="O403" s="228"/>
      <c r="P403" s="228"/>
      <c r="Q403" s="228"/>
      <c r="R403" s="228"/>
      <c r="S403" s="228"/>
      <c r="T403" s="229"/>
      <c r="AT403" s="230" t="s">
        <v>164</v>
      </c>
      <c r="AU403" s="230" t="s">
        <v>85</v>
      </c>
      <c r="AV403" s="14" t="s">
        <v>83</v>
      </c>
      <c r="AW403" s="14" t="s">
        <v>31</v>
      </c>
      <c r="AX403" s="14" t="s">
        <v>75</v>
      </c>
      <c r="AY403" s="230" t="s">
        <v>154</v>
      </c>
    </row>
    <row r="404" spans="1:65" s="13" customFormat="1" ht="11.25">
      <c r="B404" s="210"/>
      <c r="C404" s="211"/>
      <c r="D404" s="205" t="s">
        <v>164</v>
      </c>
      <c r="E404" s="212" t="s">
        <v>1</v>
      </c>
      <c r="F404" s="213" t="s">
        <v>843</v>
      </c>
      <c r="G404" s="211"/>
      <c r="H404" s="214">
        <v>96.4</v>
      </c>
      <c r="I404" s="215"/>
      <c r="J404" s="211"/>
      <c r="K404" s="211"/>
      <c r="L404" s="216"/>
      <c r="M404" s="217"/>
      <c r="N404" s="218"/>
      <c r="O404" s="218"/>
      <c r="P404" s="218"/>
      <c r="Q404" s="218"/>
      <c r="R404" s="218"/>
      <c r="S404" s="218"/>
      <c r="T404" s="219"/>
      <c r="AT404" s="220" t="s">
        <v>164</v>
      </c>
      <c r="AU404" s="220" t="s">
        <v>85</v>
      </c>
      <c r="AV404" s="13" t="s">
        <v>85</v>
      </c>
      <c r="AW404" s="13" t="s">
        <v>31</v>
      </c>
      <c r="AX404" s="13" t="s">
        <v>75</v>
      </c>
      <c r="AY404" s="220" t="s">
        <v>154</v>
      </c>
    </row>
    <row r="405" spans="1:65" s="15" customFormat="1" ht="11.25">
      <c r="B405" s="231"/>
      <c r="C405" s="232"/>
      <c r="D405" s="205" t="s">
        <v>164</v>
      </c>
      <c r="E405" s="233" t="s">
        <v>1</v>
      </c>
      <c r="F405" s="234" t="s">
        <v>171</v>
      </c>
      <c r="G405" s="232"/>
      <c r="H405" s="235">
        <v>96.4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164</v>
      </c>
      <c r="AU405" s="241" t="s">
        <v>85</v>
      </c>
      <c r="AV405" s="15" t="s">
        <v>162</v>
      </c>
      <c r="AW405" s="15" t="s">
        <v>31</v>
      </c>
      <c r="AX405" s="15" t="s">
        <v>83</v>
      </c>
      <c r="AY405" s="241" t="s">
        <v>154</v>
      </c>
    </row>
    <row r="406" spans="1:65" s="2" customFormat="1" ht="33" customHeight="1">
      <c r="A406" s="34"/>
      <c r="B406" s="35"/>
      <c r="C406" s="242" t="s">
        <v>614</v>
      </c>
      <c r="D406" s="242" t="s">
        <v>239</v>
      </c>
      <c r="E406" s="243" t="s">
        <v>250</v>
      </c>
      <c r="F406" s="244" t="s">
        <v>251</v>
      </c>
      <c r="G406" s="245" t="s">
        <v>217</v>
      </c>
      <c r="H406" s="246">
        <v>235</v>
      </c>
      <c r="I406" s="247"/>
      <c r="J406" s="248">
        <f>ROUND(I406*H406,2)</f>
        <v>0</v>
      </c>
      <c r="K406" s="244" t="s">
        <v>160</v>
      </c>
      <c r="L406" s="39"/>
      <c r="M406" s="249" t="s">
        <v>1</v>
      </c>
      <c r="N406" s="250" t="s">
        <v>40</v>
      </c>
      <c r="O406" s="71"/>
      <c r="P406" s="201">
        <f>O406*H406</f>
        <v>0</v>
      </c>
      <c r="Q406" s="201">
        <v>0</v>
      </c>
      <c r="R406" s="201">
        <f>Q406*H406</f>
        <v>0</v>
      </c>
      <c r="S406" s="201">
        <v>0</v>
      </c>
      <c r="T406" s="202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3" t="s">
        <v>162</v>
      </c>
      <c r="AT406" s="203" t="s">
        <v>239</v>
      </c>
      <c r="AU406" s="203" t="s">
        <v>85</v>
      </c>
      <c r="AY406" s="17" t="s">
        <v>154</v>
      </c>
      <c r="BE406" s="204">
        <f>IF(N406="základní",J406,0)</f>
        <v>0</v>
      </c>
      <c r="BF406" s="204">
        <f>IF(N406="snížená",J406,0)</f>
        <v>0</v>
      </c>
      <c r="BG406" s="204">
        <f>IF(N406="zákl. přenesená",J406,0)</f>
        <v>0</v>
      </c>
      <c r="BH406" s="204">
        <f>IF(N406="sníž. přenesená",J406,0)</f>
        <v>0</v>
      </c>
      <c r="BI406" s="204">
        <f>IF(N406="nulová",J406,0)</f>
        <v>0</v>
      </c>
      <c r="BJ406" s="17" t="s">
        <v>83</v>
      </c>
      <c r="BK406" s="204">
        <f>ROUND(I406*H406,2)</f>
        <v>0</v>
      </c>
      <c r="BL406" s="17" t="s">
        <v>162</v>
      </c>
      <c r="BM406" s="203" t="s">
        <v>617</v>
      </c>
    </row>
    <row r="407" spans="1:65" s="2" customFormat="1" ht="87.75">
      <c r="A407" s="34"/>
      <c r="B407" s="35"/>
      <c r="C407" s="36"/>
      <c r="D407" s="205" t="s">
        <v>163</v>
      </c>
      <c r="E407" s="36"/>
      <c r="F407" s="206" t="s">
        <v>253</v>
      </c>
      <c r="G407" s="36"/>
      <c r="H407" s="36"/>
      <c r="I407" s="207"/>
      <c r="J407" s="36"/>
      <c r="K407" s="36"/>
      <c r="L407" s="39"/>
      <c r="M407" s="208"/>
      <c r="N407" s="209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163</v>
      </c>
      <c r="AU407" s="17" t="s">
        <v>85</v>
      </c>
    </row>
    <row r="408" spans="1:65" s="14" customFormat="1" ht="11.25">
      <c r="B408" s="221"/>
      <c r="C408" s="222"/>
      <c r="D408" s="205" t="s">
        <v>164</v>
      </c>
      <c r="E408" s="223" t="s">
        <v>1</v>
      </c>
      <c r="F408" s="224" t="s">
        <v>802</v>
      </c>
      <c r="G408" s="222"/>
      <c r="H408" s="223" t="s">
        <v>1</v>
      </c>
      <c r="I408" s="225"/>
      <c r="J408" s="222"/>
      <c r="K408" s="222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164</v>
      </c>
      <c r="AU408" s="230" t="s">
        <v>85</v>
      </c>
      <c r="AV408" s="14" t="s">
        <v>83</v>
      </c>
      <c r="AW408" s="14" t="s">
        <v>31</v>
      </c>
      <c r="AX408" s="14" t="s">
        <v>75</v>
      </c>
      <c r="AY408" s="230" t="s">
        <v>154</v>
      </c>
    </row>
    <row r="409" spans="1:65" s="13" customFormat="1" ht="11.25">
      <c r="B409" s="210"/>
      <c r="C409" s="211"/>
      <c r="D409" s="205" t="s">
        <v>164</v>
      </c>
      <c r="E409" s="212" t="s">
        <v>1</v>
      </c>
      <c r="F409" s="213" t="s">
        <v>844</v>
      </c>
      <c r="G409" s="211"/>
      <c r="H409" s="214">
        <v>25</v>
      </c>
      <c r="I409" s="215"/>
      <c r="J409" s="211"/>
      <c r="K409" s="211"/>
      <c r="L409" s="216"/>
      <c r="M409" s="217"/>
      <c r="N409" s="218"/>
      <c r="O409" s="218"/>
      <c r="P409" s="218"/>
      <c r="Q409" s="218"/>
      <c r="R409" s="218"/>
      <c r="S409" s="218"/>
      <c r="T409" s="219"/>
      <c r="AT409" s="220" t="s">
        <v>164</v>
      </c>
      <c r="AU409" s="220" t="s">
        <v>85</v>
      </c>
      <c r="AV409" s="13" t="s">
        <v>85</v>
      </c>
      <c r="AW409" s="13" t="s">
        <v>31</v>
      </c>
      <c r="AX409" s="13" t="s">
        <v>75</v>
      </c>
      <c r="AY409" s="220" t="s">
        <v>154</v>
      </c>
    </row>
    <row r="410" spans="1:65" s="14" customFormat="1" ht="11.25">
      <c r="B410" s="221"/>
      <c r="C410" s="222"/>
      <c r="D410" s="205" t="s">
        <v>164</v>
      </c>
      <c r="E410" s="223" t="s">
        <v>1</v>
      </c>
      <c r="F410" s="224" t="s">
        <v>845</v>
      </c>
      <c r="G410" s="222"/>
      <c r="H410" s="223" t="s">
        <v>1</v>
      </c>
      <c r="I410" s="225"/>
      <c r="J410" s="222"/>
      <c r="K410" s="222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164</v>
      </c>
      <c r="AU410" s="230" t="s">
        <v>85</v>
      </c>
      <c r="AV410" s="14" t="s">
        <v>83</v>
      </c>
      <c r="AW410" s="14" t="s">
        <v>31</v>
      </c>
      <c r="AX410" s="14" t="s">
        <v>75</v>
      </c>
      <c r="AY410" s="230" t="s">
        <v>154</v>
      </c>
    </row>
    <row r="411" spans="1:65" s="13" customFormat="1" ht="11.25">
      <c r="B411" s="210"/>
      <c r="C411" s="211"/>
      <c r="D411" s="205" t="s">
        <v>164</v>
      </c>
      <c r="E411" s="212" t="s">
        <v>1</v>
      </c>
      <c r="F411" s="213" t="s">
        <v>846</v>
      </c>
      <c r="G411" s="211"/>
      <c r="H411" s="214">
        <v>135</v>
      </c>
      <c r="I411" s="215"/>
      <c r="J411" s="211"/>
      <c r="K411" s="211"/>
      <c r="L411" s="216"/>
      <c r="M411" s="217"/>
      <c r="N411" s="218"/>
      <c r="O411" s="218"/>
      <c r="P411" s="218"/>
      <c r="Q411" s="218"/>
      <c r="R411" s="218"/>
      <c r="S411" s="218"/>
      <c r="T411" s="219"/>
      <c r="AT411" s="220" t="s">
        <v>164</v>
      </c>
      <c r="AU411" s="220" t="s">
        <v>85</v>
      </c>
      <c r="AV411" s="13" t="s">
        <v>85</v>
      </c>
      <c r="AW411" s="13" t="s">
        <v>31</v>
      </c>
      <c r="AX411" s="13" t="s">
        <v>75</v>
      </c>
      <c r="AY411" s="220" t="s">
        <v>154</v>
      </c>
    </row>
    <row r="412" spans="1:65" s="14" customFormat="1" ht="11.25">
      <c r="B412" s="221"/>
      <c r="C412" s="222"/>
      <c r="D412" s="205" t="s">
        <v>164</v>
      </c>
      <c r="E412" s="223" t="s">
        <v>1</v>
      </c>
      <c r="F412" s="224" t="s">
        <v>807</v>
      </c>
      <c r="G412" s="222"/>
      <c r="H412" s="223" t="s">
        <v>1</v>
      </c>
      <c r="I412" s="225"/>
      <c r="J412" s="222"/>
      <c r="K412" s="222"/>
      <c r="L412" s="226"/>
      <c r="M412" s="227"/>
      <c r="N412" s="228"/>
      <c r="O412" s="228"/>
      <c r="P412" s="228"/>
      <c r="Q412" s="228"/>
      <c r="R412" s="228"/>
      <c r="S412" s="228"/>
      <c r="T412" s="229"/>
      <c r="AT412" s="230" t="s">
        <v>164</v>
      </c>
      <c r="AU412" s="230" t="s">
        <v>85</v>
      </c>
      <c r="AV412" s="14" t="s">
        <v>83</v>
      </c>
      <c r="AW412" s="14" t="s">
        <v>31</v>
      </c>
      <c r="AX412" s="14" t="s">
        <v>75</v>
      </c>
      <c r="AY412" s="230" t="s">
        <v>154</v>
      </c>
    </row>
    <row r="413" spans="1:65" s="13" customFormat="1" ht="11.25">
      <c r="B413" s="210"/>
      <c r="C413" s="211"/>
      <c r="D413" s="205" t="s">
        <v>164</v>
      </c>
      <c r="E413" s="212" t="s">
        <v>1</v>
      </c>
      <c r="F413" s="213" t="s">
        <v>847</v>
      </c>
      <c r="G413" s="211"/>
      <c r="H413" s="214">
        <v>75</v>
      </c>
      <c r="I413" s="215"/>
      <c r="J413" s="211"/>
      <c r="K413" s="211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164</v>
      </c>
      <c r="AU413" s="220" t="s">
        <v>85</v>
      </c>
      <c r="AV413" s="13" t="s">
        <v>85</v>
      </c>
      <c r="AW413" s="13" t="s">
        <v>31</v>
      </c>
      <c r="AX413" s="13" t="s">
        <v>75</v>
      </c>
      <c r="AY413" s="220" t="s">
        <v>154</v>
      </c>
    </row>
    <row r="414" spans="1:65" s="15" customFormat="1" ht="11.25">
      <c r="B414" s="231"/>
      <c r="C414" s="232"/>
      <c r="D414" s="205" t="s">
        <v>164</v>
      </c>
      <c r="E414" s="233" t="s">
        <v>1</v>
      </c>
      <c r="F414" s="234" t="s">
        <v>171</v>
      </c>
      <c r="G414" s="232"/>
      <c r="H414" s="235">
        <v>235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164</v>
      </c>
      <c r="AU414" s="241" t="s">
        <v>85</v>
      </c>
      <c r="AV414" s="15" t="s">
        <v>162</v>
      </c>
      <c r="AW414" s="15" t="s">
        <v>31</v>
      </c>
      <c r="AX414" s="15" t="s">
        <v>83</v>
      </c>
      <c r="AY414" s="241" t="s">
        <v>154</v>
      </c>
    </row>
    <row r="415" spans="1:65" s="2" customFormat="1" ht="24.2" customHeight="1">
      <c r="A415" s="34"/>
      <c r="B415" s="35"/>
      <c r="C415" s="242" t="s">
        <v>328</v>
      </c>
      <c r="D415" s="242" t="s">
        <v>239</v>
      </c>
      <c r="E415" s="243" t="s">
        <v>659</v>
      </c>
      <c r="F415" s="244" t="s">
        <v>660</v>
      </c>
      <c r="G415" s="245" t="s">
        <v>310</v>
      </c>
      <c r="H415" s="246">
        <v>100</v>
      </c>
      <c r="I415" s="247"/>
      <c r="J415" s="248">
        <f>ROUND(I415*H415,2)</f>
        <v>0</v>
      </c>
      <c r="K415" s="244" t="s">
        <v>160</v>
      </c>
      <c r="L415" s="39"/>
      <c r="M415" s="249" t="s">
        <v>1</v>
      </c>
      <c r="N415" s="250" t="s">
        <v>40</v>
      </c>
      <c r="O415" s="71"/>
      <c r="P415" s="201">
        <f>O415*H415</f>
        <v>0</v>
      </c>
      <c r="Q415" s="201">
        <v>0</v>
      </c>
      <c r="R415" s="201">
        <f>Q415*H415</f>
        <v>0</v>
      </c>
      <c r="S415" s="201">
        <v>0</v>
      </c>
      <c r="T415" s="202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3" t="s">
        <v>162</v>
      </c>
      <c r="AT415" s="203" t="s">
        <v>239</v>
      </c>
      <c r="AU415" s="203" t="s">
        <v>85</v>
      </c>
      <c r="AY415" s="17" t="s">
        <v>154</v>
      </c>
      <c r="BE415" s="204">
        <f>IF(N415="základní",J415,0)</f>
        <v>0</v>
      </c>
      <c r="BF415" s="204">
        <f>IF(N415="snížená",J415,0)</f>
        <v>0</v>
      </c>
      <c r="BG415" s="204">
        <f>IF(N415="zákl. přenesená",J415,0)</f>
        <v>0</v>
      </c>
      <c r="BH415" s="204">
        <f>IF(N415="sníž. přenesená",J415,0)</f>
        <v>0</v>
      </c>
      <c r="BI415" s="204">
        <f>IF(N415="nulová",J415,0)</f>
        <v>0</v>
      </c>
      <c r="BJ415" s="17" t="s">
        <v>83</v>
      </c>
      <c r="BK415" s="204">
        <f>ROUND(I415*H415,2)</f>
        <v>0</v>
      </c>
      <c r="BL415" s="17" t="s">
        <v>162</v>
      </c>
      <c r="BM415" s="203" t="s">
        <v>622</v>
      </c>
    </row>
    <row r="416" spans="1:65" s="2" customFormat="1" ht="117">
      <c r="A416" s="34"/>
      <c r="B416" s="35"/>
      <c r="C416" s="36"/>
      <c r="D416" s="205" t="s">
        <v>163</v>
      </c>
      <c r="E416" s="36"/>
      <c r="F416" s="206" t="s">
        <v>662</v>
      </c>
      <c r="G416" s="36"/>
      <c r="H416" s="36"/>
      <c r="I416" s="207"/>
      <c r="J416" s="36"/>
      <c r="K416" s="36"/>
      <c r="L416" s="39"/>
      <c r="M416" s="208"/>
      <c r="N416" s="209"/>
      <c r="O416" s="71"/>
      <c r="P416" s="71"/>
      <c r="Q416" s="71"/>
      <c r="R416" s="71"/>
      <c r="S416" s="71"/>
      <c r="T416" s="72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163</v>
      </c>
      <c r="AU416" s="17" t="s">
        <v>85</v>
      </c>
    </row>
    <row r="417" spans="1:65" s="14" customFormat="1" ht="11.25">
      <c r="B417" s="221"/>
      <c r="C417" s="222"/>
      <c r="D417" s="205" t="s">
        <v>164</v>
      </c>
      <c r="E417" s="223" t="s">
        <v>1</v>
      </c>
      <c r="F417" s="224" t="s">
        <v>824</v>
      </c>
      <c r="G417" s="222"/>
      <c r="H417" s="223" t="s">
        <v>1</v>
      </c>
      <c r="I417" s="225"/>
      <c r="J417" s="222"/>
      <c r="K417" s="222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164</v>
      </c>
      <c r="AU417" s="230" t="s">
        <v>85</v>
      </c>
      <c r="AV417" s="14" t="s">
        <v>83</v>
      </c>
      <c r="AW417" s="14" t="s">
        <v>31</v>
      </c>
      <c r="AX417" s="14" t="s">
        <v>75</v>
      </c>
      <c r="AY417" s="230" t="s">
        <v>154</v>
      </c>
    </row>
    <row r="418" spans="1:65" s="13" customFormat="1" ht="11.25">
      <c r="B418" s="210"/>
      <c r="C418" s="211"/>
      <c r="D418" s="205" t="s">
        <v>164</v>
      </c>
      <c r="E418" s="212" t="s">
        <v>1</v>
      </c>
      <c r="F418" s="213" t="s">
        <v>848</v>
      </c>
      <c r="G418" s="211"/>
      <c r="H418" s="214">
        <v>100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164</v>
      </c>
      <c r="AU418" s="220" t="s">
        <v>85</v>
      </c>
      <c r="AV418" s="13" t="s">
        <v>85</v>
      </c>
      <c r="AW418" s="13" t="s">
        <v>31</v>
      </c>
      <c r="AX418" s="13" t="s">
        <v>75</v>
      </c>
      <c r="AY418" s="220" t="s">
        <v>154</v>
      </c>
    </row>
    <row r="419" spans="1:65" s="15" customFormat="1" ht="11.25">
      <c r="B419" s="231"/>
      <c r="C419" s="232"/>
      <c r="D419" s="205" t="s">
        <v>164</v>
      </c>
      <c r="E419" s="233" t="s">
        <v>1</v>
      </c>
      <c r="F419" s="234" t="s">
        <v>171</v>
      </c>
      <c r="G419" s="232"/>
      <c r="H419" s="235">
        <v>100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AT419" s="241" t="s">
        <v>164</v>
      </c>
      <c r="AU419" s="241" t="s">
        <v>85</v>
      </c>
      <c r="AV419" s="15" t="s">
        <v>162</v>
      </c>
      <c r="AW419" s="15" t="s">
        <v>31</v>
      </c>
      <c r="AX419" s="15" t="s">
        <v>83</v>
      </c>
      <c r="AY419" s="241" t="s">
        <v>154</v>
      </c>
    </row>
    <row r="420" spans="1:65" s="2" customFormat="1" ht="24.2" customHeight="1">
      <c r="A420" s="34"/>
      <c r="B420" s="35"/>
      <c r="C420" s="242" t="s">
        <v>624</v>
      </c>
      <c r="D420" s="242" t="s">
        <v>239</v>
      </c>
      <c r="E420" s="243" t="s">
        <v>291</v>
      </c>
      <c r="F420" s="244" t="s">
        <v>292</v>
      </c>
      <c r="G420" s="245" t="s">
        <v>260</v>
      </c>
      <c r="H420" s="246">
        <v>0.11899999999999999</v>
      </c>
      <c r="I420" s="247"/>
      <c r="J420" s="248">
        <f>ROUND(I420*H420,2)</f>
        <v>0</v>
      </c>
      <c r="K420" s="244" t="s">
        <v>160</v>
      </c>
      <c r="L420" s="39"/>
      <c r="M420" s="249" t="s">
        <v>1</v>
      </c>
      <c r="N420" s="250" t="s">
        <v>40</v>
      </c>
      <c r="O420" s="71"/>
      <c r="P420" s="201">
        <f>O420*H420</f>
        <v>0</v>
      </c>
      <c r="Q420" s="201">
        <v>0</v>
      </c>
      <c r="R420" s="201">
        <f>Q420*H420</f>
        <v>0</v>
      </c>
      <c r="S420" s="201">
        <v>0</v>
      </c>
      <c r="T420" s="202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3" t="s">
        <v>162</v>
      </c>
      <c r="AT420" s="203" t="s">
        <v>239</v>
      </c>
      <c r="AU420" s="203" t="s">
        <v>85</v>
      </c>
      <c r="AY420" s="17" t="s">
        <v>154</v>
      </c>
      <c r="BE420" s="204">
        <f>IF(N420="základní",J420,0)</f>
        <v>0</v>
      </c>
      <c r="BF420" s="204">
        <f>IF(N420="snížená",J420,0)</f>
        <v>0</v>
      </c>
      <c r="BG420" s="204">
        <f>IF(N420="zákl. přenesená",J420,0)</f>
        <v>0</v>
      </c>
      <c r="BH420" s="204">
        <f>IF(N420="sníž. přenesená",J420,0)</f>
        <v>0</v>
      </c>
      <c r="BI420" s="204">
        <f>IF(N420="nulová",J420,0)</f>
        <v>0</v>
      </c>
      <c r="BJ420" s="17" t="s">
        <v>83</v>
      </c>
      <c r="BK420" s="204">
        <f>ROUND(I420*H420,2)</f>
        <v>0</v>
      </c>
      <c r="BL420" s="17" t="s">
        <v>162</v>
      </c>
      <c r="BM420" s="203" t="s">
        <v>627</v>
      </c>
    </row>
    <row r="421" spans="1:65" s="2" customFormat="1" ht="48.75">
      <c r="A421" s="34"/>
      <c r="B421" s="35"/>
      <c r="C421" s="36"/>
      <c r="D421" s="205" t="s">
        <v>163</v>
      </c>
      <c r="E421" s="36"/>
      <c r="F421" s="206" t="s">
        <v>294</v>
      </c>
      <c r="G421" s="36"/>
      <c r="H421" s="36"/>
      <c r="I421" s="207"/>
      <c r="J421" s="36"/>
      <c r="K421" s="36"/>
      <c r="L421" s="39"/>
      <c r="M421" s="208"/>
      <c r="N421" s="209"/>
      <c r="O421" s="71"/>
      <c r="P421" s="71"/>
      <c r="Q421" s="71"/>
      <c r="R421" s="71"/>
      <c r="S421" s="71"/>
      <c r="T421" s="72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163</v>
      </c>
      <c r="AU421" s="17" t="s">
        <v>85</v>
      </c>
    </row>
    <row r="422" spans="1:65" s="14" customFormat="1" ht="11.25">
      <c r="B422" s="221"/>
      <c r="C422" s="222"/>
      <c r="D422" s="205" t="s">
        <v>164</v>
      </c>
      <c r="E422" s="223" t="s">
        <v>1</v>
      </c>
      <c r="F422" s="224" t="s">
        <v>802</v>
      </c>
      <c r="G422" s="222"/>
      <c r="H422" s="223" t="s">
        <v>1</v>
      </c>
      <c r="I422" s="225"/>
      <c r="J422" s="222"/>
      <c r="K422" s="222"/>
      <c r="L422" s="226"/>
      <c r="M422" s="227"/>
      <c r="N422" s="228"/>
      <c r="O422" s="228"/>
      <c r="P422" s="228"/>
      <c r="Q422" s="228"/>
      <c r="R422" s="228"/>
      <c r="S422" s="228"/>
      <c r="T422" s="229"/>
      <c r="AT422" s="230" t="s">
        <v>164</v>
      </c>
      <c r="AU422" s="230" t="s">
        <v>85</v>
      </c>
      <c r="AV422" s="14" t="s">
        <v>83</v>
      </c>
      <c r="AW422" s="14" t="s">
        <v>31</v>
      </c>
      <c r="AX422" s="14" t="s">
        <v>75</v>
      </c>
      <c r="AY422" s="230" t="s">
        <v>154</v>
      </c>
    </row>
    <row r="423" spans="1:65" s="13" customFormat="1" ht="11.25">
      <c r="B423" s="210"/>
      <c r="C423" s="211"/>
      <c r="D423" s="205" t="s">
        <v>164</v>
      </c>
      <c r="E423" s="212" t="s">
        <v>1</v>
      </c>
      <c r="F423" s="213" t="s">
        <v>849</v>
      </c>
      <c r="G423" s="211"/>
      <c r="H423" s="214">
        <v>1.2999999999999999E-2</v>
      </c>
      <c r="I423" s="215"/>
      <c r="J423" s="211"/>
      <c r="K423" s="211"/>
      <c r="L423" s="216"/>
      <c r="M423" s="217"/>
      <c r="N423" s="218"/>
      <c r="O423" s="218"/>
      <c r="P423" s="218"/>
      <c r="Q423" s="218"/>
      <c r="R423" s="218"/>
      <c r="S423" s="218"/>
      <c r="T423" s="219"/>
      <c r="AT423" s="220" t="s">
        <v>164</v>
      </c>
      <c r="AU423" s="220" t="s">
        <v>85</v>
      </c>
      <c r="AV423" s="13" t="s">
        <v>85</v>
      </c>
      <c r="AW423" s="13" t="s">
        <v>31</v>
      </c>
      <c r="AX423" s="13" t="s">
        <v>75</v>
      </c>
      <c r="AY423" s="220" t="s">
        <v>154</v>
      </c>
    </row>
    <row r="424" spans="1:65" s="14" customFormat="1" ht="11.25">
      <c r="B424" s="221"/>
      <c r="C424" s="222"/>
      <c r="D424" s="205" t="s">
        <v>164</v>
      </c>
      <c r="E424" s="223" t="s">
        <v>1</v>
      </c>
      <c r="F424" s="224" t="s">
        <v>804</v>
      </c>
      <c r="G424" s="222"/>
      <c r="H424" s="223" t="s">
        <v>1</v>
      </c>
      <c r="I424" s="225"/>
      <c r="J424" s="222"/>
      <c r="K424" s="222"/>
      <c r="L424" s="226"/>
      <c r="M424" s="227"/>
      <c r="N424" s="228"/>
      <c r="O424" s="228"/>
      <c r="P424" s="228"/>
      <c r="Q424" s="228"/>
      <c r="R424" s="228"/>
      <c r="S424" s="228"/>
      <c r="T424" s="229"/>
      <c r="AT424" s="230" t="s">
        <v>164</v>
      </c>
      <c r="AU424" s="230" t="s">
        <v>85</v>
      </c>
      <c r="AV424" s="14" t="s">
        <v>83</v>
      </c>
      <c r="AW424" s="14" t="s">
        <v>31</v>
      </c>
      <c r="AX424" s="14" t="s">
        <v>75</v>
      </c>
      <c r="AY424" s="230" t="s">
        <v>154</v>
      </c>
    </row>
    <row r="425" spans="1:65" s="13" customFormat="1" ht="11.25">
      <c r="B425" s="210"/>
      <c r="C425" s="211"/>
      <c r="D425" s="205" t="s">
        <v>164</v>
      </c>
      <c r="E425" s="212" t="s">
        <v>1</v>
      </c>
      <c r="F425" s="213" t="s">
        <v>850</v>
      </c>
      <c r="G425" s="211"/>
      <c r="H425" s="214">
        <v>6.8000000000000005E-2</v>
      </c>
      <c r="I425" s="215"/>
      <c r="J425" s="211"/>
      <c r="K425" s="211"/>
      <c r="L425" s="216"/>
      <c r="M425" s="217"/>
      <c r="N425" s="218"/>
      <c r="O425" s="218"/>
      <c r="P425" s="218"/>
      <c r="Q425" s="218"/>
      <c r="R425" s="218"/>
      <c r="S425" s="218"/>
      <c r="T425" s="219"/>
      <c r="AT425" s="220" t="s">
        <v>164</v>
      </c>
      <c r="AU425" s="220" t="s">
        <v>85</v>
      </c>
      <c r="AV425" s="13" t="s">
        <v>85</v>
      </c>
      <c r="AW425" s="13" t="s">
        <v>31</v>
      </c>
      <c r="AX425" s="13" t="s">
        <v>75</v>
      </c>
      <c r="AY425" s="220" t="s">
        <v>154</v>
      </c>
    </row>
    <row r="426" spans="1:65" s="14" customFormat="1" ht="11.25">
      <c r="B426" s="221"/>
      <c r="C426" s="222"/>
      <c r="D426" s="205" t="s">
        <v>164</v>
      </c>
      <c r="E426" s="223" t="s">
        <v>1</v>
      </c>
      <c r="F426" s="224" t="s">
        <v>807</v>
      </c>
      <c r="G426" s="222"/>
      <c r="H426" s="223" t="s">
        <v>1</v>
      </c>
      <c r="I426" s="225"/>
      <c r="J426" s="222"/>
      <c r="K426" s="222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164</v>
      </c>
      <c r="AU426" s="230" t="s">
        <v>85</v>
      </c>
      <c r="AV426" s="14" t="s">
        <v>83</v>
      </c>
      <c r="AW426" s="14" t="s">
        <v>31</v>
      </c>
      <c r="AX426" s="14" t="s">
        <v>75</v>
      </c>
      <c r="AY426" s="230" t="s">
        <v>154</v>
      </c>
    </row>
    <row r="427" spans="1:65" s="13" customFormat="1" ht="11.25">
      <c r="B427" s="210"/>
      <c r="C427" s="211"/>
      <c r="D427" s="205" t="s">
        <v>164</v>
      </c>
      <c r="E427" s="212" t="s">
        <v>1</v>
      </c>
      <c r="F427" s="213" t="s">
        <v>851</v>
      </c>
      <c r="G427" s="211"/>
      <c r="H427" s="214">
        <v>3.7999999999999999E-2</v>
      </c>
      <c r="I427" s="215"/>
      <c r="J427" s="211"/>
      <c r="K427" s="211"/>
      <c r="L427" s="216"/>
      <c r="M427" s="217"/>
      <c r="N427" s="218"/>
      <c r="O427" s="218"/>
      <c r="P427" s="218"/>
      <c r="Q427" s="218"/>
      <c r="R427" s="218"/>
      <c r="S427" s="218"/>
      <c r="T427" s="219"/>
      <c r="AT427" s="220" t="s">
        <v>164</v>
      </c>
      <c r="AU427" s="220" t="s">
        <v>85</v>
      </c>
      <c r="AV427" s="13" t="s">
        <v>85</v>
      </c>
      <c r="AW427" s="13" t="s">
        <v>31</v>
      </c>
      <c r="AX427" s="13" t="s">
        <v>75</v>
      </c>
      <c r="AY427" s="220" t="s">
        <v>154</v>
      </c>
    </row>
    <row r="428" spans="1:65" s="15" customFormat="1" ht="11.25">
      <c r="B428" s="231"/>
      <c r="C428" s="232"/>
      <c r="D428" s="205" t="s">
        <v>164</v>
      </c>
      <c r="E428" s="233" t="s">
        <v>1</v>
      </c>
      <c r="F428" s="234" t="s">
        <v>171</v>
      </c>
      <c r="G428" s="232"/>
      <c r="H428" s="235">
        <v>0.11899999999999999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164</v>
      </c>
      <c r="AU428" s="241" t="s">
        <v>85</v>
      </c>
      <c r="AV428" s="15" t="s">
        <v>162</v>
      </c>
      <c r="AW428" s="15" t="s">
        <v>31</v>
      </c>
      <c r="AX428" s="15" t="s">
        <v>83</v>
      </c>
      <c r="AY428" s="241" t="s">
        <v>154</v>
      </c>
    </row>
    <row r="429" spans="1:65" s="2" customFormat="1" ht="16.5" customHeight="1">
      <c r="A429" s="34"/>
      <c r="B429" s="35"/>
      <c r="C429" s="242" t="s">
        <v>341</v>
      </c>
      <c r="D429" s="242" t="s">
        <v>239</v>
      </c>
      <c r="E429" s="243" t="s">
        <v>852</v>
      </c>
      <c r="F429" s="244" t="s">
        <v>853</v>
      </c>
      <c r="G429" s="245" t="s">
        <v>191</v>
      </c>
      <c r="H429" s="246">
        <v>18.5</v>
      </c>
      <c r="I429" s="247"/>
      <c r="J429" s="248">
        <f>ROUND(I429*H429,2)</f>
        <v>0</v>
      </c>
      <c r="K429" s="244" t="s">
        <v>160</v>
      </c>
      <c r="L429" s="39"/>
      <c r="M429" s="249" t="s">
        <v>1</v>
      </c>
      <c r="N429" s="250" t="s">
        <v>40</v>
      </c>
      <c r="O429" s="71"/>
      <c r="P429" s="201">
        <f>O429*H429</f>
        <v>0</v>
      </c>
      <c r="Q429" s="201">
        <v>0</v>
      </c>
      <c r="R429" s="201">
        <f>Q429*H429</f>
        <v>0</v>
      </c>
      <c r="S429" s="201">
        <v>0</v>
      </c>
      <c r="T429" s="202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03" t="s">
        <v>162</v>
      </c>
      <c r="AT429" s="203" t="s">
        <v>239</v>
      </c>
      <c r="AU429" s="203" t="s">
        <v>85</v>
      </c>
      <c r="AY429" s="17" t="s">
        <v>154</v>
      </c>
      <c r="BE429" s="204">
        <f>IF(N429="základní",J429,0)</f>
        <v>0</v>
      </c>
      <c r="BF429" s="204">
        <f>IF(N429="snížená",J429,0)</f>
        <v>0</v>
      </c>
      <c r="BG429" s="204">
        <f>IF(N429="zákl. přenesená",J429,0)</f>
        <v>0</v>
      </c>
      <c r="BH429" s="204">
        <f>IF(N429="sníž. přenesená",J429,0)</f>
        <v>0</v>
      </c>
      <c r="BI429" s="204">
        <f>IF(N429="nulová",J429,0)</f>
        <v>0</v>
      </c>
      <c r="BJ429" s="17" t="s">
        <v>83</v>
      </c>
      <c r="BK429" s="204">
        <f>ROUND(I429*H429,2)</f>
        <v>0</v>
      </c>
      <c r="BL429" s="17" t="s">
        <v>162</v>
      </c>
      <c r="BM429" s="203" t="s">
        <v>566</v>
      </c>
    </row>
    <row r="430" spans="1:65" s="2" customFormat="1" ht="48.75">
      <c r="A430" s="34"/>
      <c r="B430" s="35"/>
      <c r="C430" s="36"/>
      <c r="D430" s="205" t="s">
        <v>163</v>
      </c>
      <c r="E430" s="36"/>
      <c r="F430" s="206" t="s">
        <v>854</v>
      </c>
      <c r="G430" s="36"/>
      <c r="H430" s="36"/>
      <c r="I430" s="207"/>
      <c r="J430" s="36"/>
      <c r="K430" s="36"/>
      <c r="L430" s="39"/>
      <c r="M430" s="208"/>
      <c r="N430" s="209"/>
      <c r="O430" s="71"/>
      <c r="P430" s="71"/>
      <c r="Q430" s="71"/>
      <c r="R430" s="71"/>
      <c r="S430" s="71"/>
      <c r="T430" s="72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163</v>
      </c>
      <c r="AU430" s="17" t="s">
        <v>85</v>
      </c>
    </row>
    <row r="431" spans="1:65" s="14" customFormat="1" ht="11.25">
      <c r="B431" s="221"/>
      <c r="C431" s="222"/>
      <c r="D431" s="205" t="s">
        <v>164</v>
      </c>
      <c r="E431" s="223" t="s">
        <v>1</v>
      </c>
      <c r="F431" s="224" t="s">
        <v>855</v>
      </c>
      <c r="G431" s="222"/>
      <c r="H431" s="223" t="s">
        <v>1</v>
      </c>
      <c r="I431" s="225"/>
      <c r="J431" s="222"/>
      <c r="K431" s="222"/>
      <c r="L431" s="226"/>
      <c r="M431" s="227"/>
      <c r="N431" s="228"/>
      <c r="O431" s="228"/>
      <c r="P431" s="228"/>
      <c r="Q431" s="228"/>
      <c r="R431" s="228"/>
      <c r="S431" s="228"/>
      <c r="T431" s="229"/>
      <c r="AT431" s="230" t="s">
        <v>164</v>
      </c>
      <c r="AU431" s="230" t="s">
        <v>85</v>
      </c>
      <c r="AV431" s="14" t="s">
        <v>83</v>
      </c>
      <c r="AW431" s="14" t="s">
        <v>31</v>
      </c>
      <c r="AX431" s="14" t="s">
        <v>75</v>
      </c>
      <c r="AY431" s="230" t="s">
        <v>154</v>
      </c>
    </row>
    <row r="432" spans="1:65" s="13" customFormat="1" ht="11.25">
      <c r="B432" s="210"/>
      <c r="C432" s="211"/>
      <c r="D432" s="205" t="s">
        <v>164</v>
      </c>
      <c r="E432" s="212" t="s">
        <v>1</v>
      </c>
      <c r="F432" s="213" t="s">
        <v>856</v>
      </c>
      <c r="G432" s="211"/>
      <c r="H432" s="214">
        <v>18.5</v>
      </c>
      <c r="I432" s="215"/>
      <c r="J432" s="211"/>
      <c r="K432" s="211"/>
      <c r="L432" s="216"/>
      <c r="M432" s="217"/>
      <c r="N432" s="218"/>
      <c r="O432" s="218"/>
      <c r="P432" s="218"/>
      <c r="Q432" s="218"/>
      <c r="R432" s="218"/>
      <c r="S432" s="218"/>
      <c r="T432" s="219"/>
      <c r="AT432" s="220" t="s">
        <v>164</v>
      </c>
      <c r="AU432" s="220" t="s">
        <v>85</v>
      </c>
      <c r="AV432" s="13" t="s">
        <v>85</v>
      </c>
      <c r="AW432" s="13" t="s">
        <v>31</v>
      </c>
      <c r="AX432" s="13" t="s">
        <v>75</v>
      </c>
      <c r="AY432" s="220" t="s">
        <v>154</v>
      </c>
    </row>
    <row r="433" spans="1:65" s="15" customFormat="1" ht="11.25">
      <c r="B433" s="231"/>
      <c r="C433" s="232"/>
      <c r="D433" s="205" t="s">
        <v>164</v>
      </c>
      <c r="E433" s="233" t="s">
        <v>1</v>
      </c>
      <c r="F433" s="234" t="s">
        <v>171</v>
      </c>
      <c r="G433" s="232"/>
      <c r="H433" s="235">
        <v>18.5</v>
      </c>
      <c r="I433" s="236"/>
      <c r="J433" s="232"/>
      <c r="K433" s="232"/>
      <c r="L433" s="237"/>
      <c r="M433" s="238"/>
      <c r="N433" s="239"/>
      <c r="O433" s="239"/>
      <c r="P433" s="239"/>
      <c r="Q433" s="239"/>
      <c r="R433" s="239"/>
      <c r="S433" s="239"/>
      <c r="T433" s="240"/>
      <c r="AT433" s="241" t="s">
        <v>164</v>
      </c>
      <c r="AU433" s="241" t="s">
        <v>85</v>
      </c>
      <c r="AV433" s="15" t="s">
        <v>162</v>
      </c>
      <c r="AW433" s="15" t="s">
        <v>31</v>
      </c>
      <c r="AX433" s="15" t="s">
        <v>83</v>
      </c>
      <c r="AY433" s="241" t="s">
        <v>154</v>
      </c>
    </row>
    <row r="434" spans="1:65" s="2" customFormat="1" ht="24.2" customHeight="1">
      <c r="A434" s="34"/>
      <c r="B434" s="35"/>
      <c r="C434" s="242" t="s">
        <v>632</v>
      </c>
      <c r="D434" s="242" t="s">
        <v>239</v>
      </c>
      <c r="E434" s="243" t="s">
        <v>857</v>
      </c>
      <c r="F434" s="244" t="s">
        <v>858</v>
      </c>
      <c r="G434" s="245" t="s">
        <v>310</v>
      </c>
      <c r="H434" s="246">
        <v>60</v>
      </c>
      <c r="I434" s="247"/>
      <c r="J434" s="248">
        <f>ROUND(I434*H434,2)</f>
        <v>0</v>
      </c>
      <c r="K434" s="244" t="s">
        <v>160</v>
      </c>
      <c r="L434" s="39"/>
      <c r="M434" s="249" t="s">
        <v>1</v>
      </c>
      <c r="N434" s="250" t="s">
        <v>40</v>
      </c>
      <c r="O434" s="71"/>
      <c r="P434" s="201">
        <f>O434*H434</f>
        <v>0</v>
      </c>
      <c r="Q434" s="201">
        <v>0</v>
      </c>
      <c r="R434" s="201">
        <f>Q434*H434</f>
        <v>0</v>
      </c>
      <c r="S434" s="201">
        <v>0</v>
      </c>
      <c r="T434" s="202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203" t="s">
        <v>162</v>
      </c>
      <c r="AT434" s="203" t="s">
        <v>239</v>
      </c>
      <c r="AU434" s="203" t="s">
        <v>85</v>
      </c>
      <c r="AY434" s="17" t="s">
        <v>154</v>
      </c>
      <c r="BE434" s="204">
        <f>IF(N434="základní",J434,0)</f>
        <v>0</v>
      </c>
      <c r="BF434" s="204">
        <f>IF(N434="snížená",J434,0)</f>
        <v>0</v>
      </c>
      <c r="BG434" s="204">
        <f>IF(N434="zákl. přenesená",J434,0)</f>
        <v>0</v>
      </c>
      <c r="BH434" s="204">
        <f>IF(N434="sníž. přenesená",J434,0)</f>
        <v>0</v>
      </c>
      <c r="BI434" s="204">
        <f>IF(N434="nulová",J434,0)</f>
        <v>0</v>
      </c>
      <c r="BJ434" s="17" t="s">
        <v>83</v>
      </c>
      <c r="BK434" s="204">
        <f>ROUND(I434*H434,2)</f>
        <v>0</v>
      </c>
      <c r="BL434" s="17" t="s">
        <v>162</v>
      </c>
      <c r="BM434" s="203" t="s">
        <v>635</v>
      </c>
    </row>
    <row r="435" spans="1:65" s="2" customFormat="1" ht="58.5">
      <c r="A435" s="34"/>
      <c r="B435" s="35"/>
      <c r="C435" s="36"/>
      <c r="D435" s="205" t="s">
        <v>163</v>
      </c>
      <c r="E435" s="36"/>
      <c r="F435" s="206" t="s">
        <v>859</v>
      </c>
      <c r="G435" s="36"/>
      <c r="H435" s="36"/>
      <c r="I435" s="207"/>
      <c r="J435" s="36"/>
      <c r="K435" s="36"/>
      <c r="L435" s="39"/>
      <c r="M435" s="208"/>
      <c r="N435" s="209"/>
      <c r="O435" s="71"/>
      <c r="P435" s="71"/>
      <c r="Q435" s="71"/>
      <c r="R435" s="71"/>
      <c r="S435" s="71"/>
      <c r="T435" s="72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163</v>
      </c>
      <c r="AU435" s="17" t="s">
        <v>85</v>
      </c>
    </row>
    <row r="436" spans="1:65" s="14" customFormat="1" ht="11.25">
      <c r="B436" s="221"/>
      <c r="C436" s="222"/>
      <c r="D436" s="205" t="s">
        <v>164</v>
      </c>
      <c r="E436" s="223" t="s">
        <v>1</v>
      </c>
      <c r="F436" s="224" t="s">
        <v>810</v>
      </c>
      <c r="G436" s="222"/>
      <c r="H436" s="223" t="s">
        <v>1</v>
      </c>
      <c r="I436" s="225"/>
      <c r="J436" s="222"/>
      <c r="K436" s="222"/>
      <c r="L436" s="226"/>
      <c r="M436" s="227"/>
      <c r="N436" s="228"/>
      <c r="O436" s="228"/>
      <c r="P436" s="228"/>
      <c r="Q436" s="228"/>
      <c r="R436" s="228"/>
      <c r="S436" s="228"/>
      <c r="T436" s="229"/>
      <c r="AT436" s="230" t="s">
        <v>164</v>
      </c>
      <c r="AU436" s="230" t="s">
        <v>85</v>
      </c>
      <c r="AV436" s="14" t="s">
        <v>83</v>
      </c>
      <c r="AW436" s="14" t="s">
        <v>31</v>
      </c>
      <c r="AX436" s="14" t="s">
        <v>75</v>
      </c>
      <c r="AY436" s="230" t="s">
        <v>154</v>
      </c>
    </row>
    <row r="437" spans="1:65" s="13" customFormat="1" ht="11.25">
      <c r="B437" s="210"/>
      <c r="C437" s="211"/>
      <c r="D437" s="205" t="s">
        <v>164</v>
      </c>
      <c r="E437" s="212" t="s">
        <v>1</v>
      </c>
      <c r="F437" s="213" t="s">
        <v>363</v>
      </c>
      <c r="G437" s="211"/>
      <c r="H437" s="214">
        <v>56</v>
      </c>
      <c r="I437" s="215"/>
      <c r="J437" s="211"/>
      <c r="K437" s="211"/>
      <c r="L437" s="216"/>
      <c r="M437" s="217"/>
      <c r="N437" s="218"/>
      <c r="O437" s="218"/>
      <c r="P437" s="218"/>
      <c r="Q437" s="218"/>
      <c r="R437" s="218"/>
      <c r="S437" s="218"/>
      <c r="T437" s="219"/>
      <c r="AT437" s="220" t="s">
        <v>164</v>
      </c>
      <c r="AU437" s="220" t="s">
        <v>85</v>
      </c>
      <c r="AV437" s="13" t="s">
        <v>85</v>
      </c>
      <c r="AW437" s="13" t="s">
        <v>31</v>
      </c>
      <c r="AX437" s="13" t="s">
        <v>75</v>
      </c>
      <c r="AY437" s="220" t="s">
        <v>154</v>
      </c>
    </row>
    <row r="438" spans="1:65" s="14" customFormat="1" ht="11.25">
      <c r="B438" s="221"/>
      <c r="C438" s="222"/>
      <c r="D438" s="205" t="s">
        <v>164</v>
      </c>
      <c r="E438" s="223" t="s">
        <v>1</v>
      </c>
      <c r="F438" s="224" t="s">
        <v>860</v>
      </c>
      <c r="G438" s="222"/>
      <c r="H438" s="223" t="s">
        <v>1</v>
      </c>
      <c r="I438" s="225"/>
      <c r="J438" s="222"/>
      <c r="K438" s="222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164</v>
      </c>
      <c r="AU438" s="230" t="s">
        <v>85</v>
      </c>
      <c r="AV438" s="14" t="s">
        <v>83</v>
      </c>
      <c r="AW438" s="14" t="s">
        <v>31</v>
      </c>
      <c r="AX438" s="14" t="s">
        <v>75</v>
      </c>
      <c r="AY438" s="230" t="s">
        <v>154</v>
      </c>
    </row>
    <row r="439" spans="1:65" s="13" customFormat="1" ht="11.25">
      <c r="B439" s="210"/>
      <c r="C439" s="211"/>
      <c r="D439" s="205" t="s">
        <v>164</v>
      </c>
      <c r="E439" s="212" t="s">
        <v>1</v>
      </c>
      <c r="F439" s="213" t="s">
        <v>162</v>
      </c>
      <c r="G439" s="211"/>
      <c r="H439" s="214">
        <v>4</v>
      </c>
      <c r="I439" s="215"/>
      <c r="J439" s="211"/>
      <c r="K439" s="211"/>
      <c r="L439" s="216"/>
      <c r="M439" s="217"/>
      <c r="N439" s="218"/>
      <c r="O439" s="218"/>
      <c r="P439" s="218"/>
      <c r="Q439" s="218"/>
      <c r="R439" s="218"/>
      <c r="S439" s="218"/>
      <c r="T439" s="219"/>
      <c r="AT439" s="220" t="s">
        <v>164</v>
      </c>
      <c r="AU439" s="220" t="s">
        <v>85</v>
      </c>
      <c r="AV439" s="13" t="s">
        <v>85</v>
      </c>
      <c r="AW439" s="13" t="s">
        <v>31</v>
      </c>
      <c r="AX439" s="13" t="s">
        <v>75</v>
      </c>
      <c r="AY439" s="220" t="s">
        <v>154</v>
      </c>
    </row>
    <row r="440" spans="1:65" s="15" customFormat="1" ht="11.25">
      <c r="B440" s="231"/>
      <c r="C440" s="232"/>
      <c r="D440" s="205" t="s">
        <v>164</v>
      </c>
      <c r="E440" s="233" t="s">
        <v>1</v>
      </c>
      <c r="F440" s="234" t="s">
        <v>171</v>
      </c>
      <c r="G440" s="232"/>
      <c r="H440" s="235">
        <v>60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164</v>
      </c>
      <c r="AU440" s="241" t="s">
        <v>85</v>
      </c>
      <c r="AV440" s="15" t="s">
        <v>162</v>
      </c>
      <c r="AW440" s="15" t="s">
        <v>31</v>
      </c>
      <c r="AX440" s="15" t="s">
        <v>83</v>
      </c>
      <c r="AY440" s="241" t="s">
        <v>154</v>
      </c>
    </row>
    <row r="441" spans="1:65" s="2" customFormat="1" ht="16.5" customHeight="1">
      <c r="A441" s="34"/>
      <c r="B441" s="35"/>
      <c r="C441" s="242" t="s">
        <v>347</v>
      </c>
      <c r="D441" s="242" t="s">
        <v>239</v>
      </c>
      <c r="E441" s="243" t="s">
        <v>675</v>
      </c>
      <c r="F441" s="244" t="s">
        <v>676</v>
      </c>
      <c r="G441" s="245" t="s">
        <v>677</v>
      </c>
      <c r="H441" s="246">
        <v>2</v>
      </c>
      <c r="I441" s="247"/>
      <c r="J441" s="248">
        <f>ROUND(I441*H441,2)</f>
        <v>0</v>
      </c>
      <c r="K441" s="244" t="s">
        <v>160</v>
      </c>
      <c r="L441" s="39"/>
      <c r="M441" s="249" t="s">
        <v>1</v>
      </c>
      <c r="N441" s="250" t="s">
        <v>40</v>
      </c>
      <c r="O441" s="71"/>
      <c r="P441" s="201">
        <f>O441*H441</f>
        <v>0</v>
      </c>
      <c r="Q441" s="201">
        <v>0</v>
      </c>
      <c r="R441" s="201">
        <f>Q441*H441</f>
        <v>0</v>
      </c>
      <c r="S441" s="201">
        <v>0</v>
      </c>
      <c r="T441" s="202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03" t="s">
        <v>162</v>
      </c>
      <c r="AT441" s="203" t="s">
        <v>239</v>
      </c>
      <c r="AU441" s="203" t="s">
        <v>85</v>
      </c>
      <c r="AY441" s="17" t="s">
        <v>154</v>
      </c>
      <c r="BE441" s="204">
        <f>IF(N441="základní",J441,0)</f>
        <v>0</v>
      </c>
      <c r="BF441" s="204">
        <f>IF(N441="snížená",J441,0)</f>
        <v>0</v>
      </c>
      <c r="BG441" s="204">
        <f>IF(N441="zákl. přenesená",J441,0)</f>
        <v>0</v>
      </c>
      <c r="BH441" s="204">
        <f>IF(N441="sníž. přenesená",J441,0)</f>
        <v>0</v>
      </c>
      <c r="BI441" s="204">
        <f>IF(N441="nulová",J441,0)</f>
        <v>0</v>
      </c>
      <c r="BJ441" s="17" t="s">
        <v>83</v>
      </c>
      <c r="BK441" s="204">
        <f>ROUND(I441*H441,2)</f>
        <v>0</v>
      </c>
      <c r="BL441" s="17" t="s">
        <v>162</v>
      </c>
      <c r="BM441" s="203" t="s">
        <v>639</v>
      </c>
    </row>
    <row r="442" spans="1:65" s="2" customFormat="1" ht="29.25">
      <c r="A442" s="34"/>
      <c r="B442" s="35"/>
      <c r="C442" s="36"/>
      <c r="D442" s="205" t="s">
        <v>163</v>
      </c>
      <c r="E442" s="36"/>
      <c r="F442" s="206" t="s">
        <v>679</v>
      </c>
      <c r="G442" s="36"/>
      <c r="H442" s="36"/>
      <c r="I442" s="207"/>
      <c r="J442" s="36"/>
      <c r="K442" s="36"/>
      <c r="L442" s="39"/>
      <c r="M442" s="208"/>
      <c r="N442" s="209"/>
      <c r="O442" s="71"/>
      <c r="P442" s="71"/>
      <c r="Q442" s="71"/>
      <c r="R442" s="71"/>
      <c r="S442" s="71"/>
      <c r="T442" s="72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163</v>
      </c>
      <c r="AU442" s="17" t="s">
        <v>85</v>
      </c>
    </row>
    <row r="443" spans="1:65" s="14" customFormat="1" ht="11.25">
      <c r="B443" s="221"/>
      <c r="C443" s="222"/>
      <c r="D443" s="205" t="s">
        <v>164</v>
      </c>
      <c r="E443" s="223" t="s">
        <v>1</v>
      </c>
      <c r="F443" s="224" t="s">
        <v>810</v>
      </c>
      <c r="G443" s="222"/>
      <c r="H443" s="223" t="s">
        <v>1</v>
      </c>
      <c r="I443" s="225"/>
      <c r="J443" s="222"/>
      <c r="K443" s="222"/>
      <c r="L443" s="226"/>
      <c r="M443" s="227"/>
      <c r="N443" s="228"/>
      <c r="O443" s="228"/>
      <c r="P443" s="228"/>
      <c r="Q443" s="228"/>
      <c r="R443" s="228"/>
      <c r="S443" s="228"/>
      <c r="T443" s="229"/>
      <c r="AT443" s="230" t="s">
        <v>164</v>
      </c>
      <c r="AU443" s="230" t="s">
        <v>85</v>
      </c>
      <c r="AV443" s="14" t="s">
        <v>83</v>
      </c>
      <c r="AW443" s="14" t="s">
        <v>31</v>
      </c>
      <c r="AX443" s="14" t="s">
        <v>75</v>
      </c>
      <c r="AY443" s="230" t="s">
        <v>154</v>
      </c>
    </row>
    <row r="444" spans="1:65" s="13" customFormat="1" ht="11.25">
      <c r="B444" s="210"/>
      <c r="C444" s="211"/>
      <c r="D444" s="205" t="s">
        <v>164</v>
      </c>
      <c r="E444" s="212" t="s">
        <v>1</v>
      </c>
      <c r="F444" s="213" t="s">
        <v>85</v>
      </c>
      <c r="G444" s="211"/>
      <c r="H444" s="214">
        <v>2</v>
      </c>
      <c r="I444" s="215"/>
      <c r="J444" s="211"/>
      <c r="K444" s="211"/>
      <c r="L444" s="216"/>
      <c r="M444" s="217"/>
      <c r="N444" s="218"/>
      <c r="O444" s="218"/>
      <c r="P444" s="218"/>
      <c r="Q444" s="218"/>
      <c r="R444" s="218"/>
      <c r="S444" s="218"/>
      <c r="T444" s="219"/>
      <c r="AT444" s="220" t="s">
        <v>164</v>
      </c>
      <c r="AU444" s="220" t="s">
        <v>85</v>
      </c>
      <c r="AV444" s="13" t="s">
        <v>85</v>
      </c>
      <c r="AW444" s="13" t="s">
        <v>31</v>
      </c>
      <c r="AX444" s="13" t="s">
        <v>75</v>
      </c>
      <c r="AY444" s="220" t="s">
        <v>154</v>
      </c>
    </row>
    <row r="445" spans="1:65" s="15" customFormat="1" ht="11.25">
      <c r="B445" s="231"/>
      <c r="C445" s="232"/>
      <c r="D445" s="205" t="s">
        <v>164</v>
      </c>
      <c r="E445" s="233" t="s">
        <v>1</v>
      </c>
      <c r="F445" s="234" t="s">
        <v>171</v>
      </c>
      <c r="G445" s="232"/>
      <c r="H445" s="235">
        <v>2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AT445" s="241" t="s">
        <v>164</v>
      </c>
      <c r="AU445" s="241" t="s">
        <v>85</v>
      </c>
      <c r="AV445" s="15" t="s">
        <v>162</v>
      </c>
      <c r="AW445" s="15" t="s">
        <v>31</v>
      </c>
      <c r="AX445" s="15" t="s">
        <v>83</v>
      </c>
      <c r="AY445" s="241" t="s">
        <v>154</v>
      </c>
    </row>
    <row r="446" spans="1:65" s="2" customFormat="1" ht="24.2" customHeight="1">
      <c r="A446" s="34"/>
      <c r="B446" s="35"/>
      <c r="C446" s="242" t="s">
        <v>641</v>
      </c>
      <c r="D446" s="242" t="s">
        <v>239</v>
      </c>
      <c r="E446" s="243" t="s">
        <v>680</v>
      </c>
      <c r="F446" s="244" t="s">
        <v>681</v>
      </c>
      <c r="G446" s="245" t="s">
        <v>310</v>
      </c>
      <c r="H446" s="246">
        <v>259.84800000000001</v>
      </c>
      <c r="I446" s="247"/>
      <c r="J446" s="248">
        <f>ROUND(I446*H446,2)</f>
        <v>0</v>
      </c>
      <c r="K446" s="244" t="s">
        <v>160</v>
      </c>
      <c r="L446" s="39"/>
      <c r="M446" s="249" t="s">
        <v>1</v>
      </c>
      <c r="N446" s="250" t="s">
        <v>40</v>
      </c>
      <c r="O446" s="71"/>
      <c r="P446" s="201">
        <f>O446*H446</f>
        <v>0</v>
      </c>
      <c r="Q446" s="201">
        <v>0</v>
      </c>
      <c r="R446" s="201">
        <f>Q446*H446</f>
        <v>0</v>
      </c>
      <c r="S446" s="201">
        <v>0</v>
      </c>
      <c r="T446" s="202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203" t="s">
        <v>162</v>
      </c>
      <c r="AT446" s="203" t="s">
        <v>239</v>
      </c>
      <c r="AU446" s="203" t="s">
        <v>85</v>
      </c>
      <c r="AY446" s="17" t="s">
        <v>154</v>
      </c>
      <c r="BE446" s="204">
        <f>IF(N446="základní",J446,0)</f>
        <v>0</v>
      </c>
      <c r="BF446" s="204">
        <f>IF(N446="snížená",J446,0)</f>
        <v>0</v>
      </c>
      <c r="BG446" s="204">
        <f>IF(N446="zákl. přenesená",J446,0)</f>
        <v>0</v>
      </c>
      <c r="BH446" s="204">
        <f>IF(N446="sníž. přenesená",J446,0)</f>
        <v>0</v>
      </c>
      <c r="BI446" s="204">
        <f>IF(N446="nulová",J446,0)</f>
        <v>0</v>
      </c>
      <c r="BJ446" s="17" t="s">
        <v>83</v>
      </c>
      <c r="BK446" s="204">
        <f>ROUND(I446*H446,2)</f>
        <v>0</v>
      </c>
      <c r="BL446" s="17" t="s">
        <v>162</v>
      </c>
      <c r="BM446" s="203" t="s">
        <v>642</v>
      </c>
    </row>
    <row r="447" spans="1:65" s="2" customFormat="1" ht="87.75">
      <c r="A447" s="34"/>
      <c r="B447" s="35"/>
      <c r="C447" s="36"/>
      <c r="D447" s="205" t="s">
        <v>163</v>
      </c>
      <c r="E447" s="36"/>
      <c r="F447" s="206" t="s">
        <v>682</v>
      </c>
      <c r="G447" s="36"/>
      <c r="H447" s="36"/>
      <c r="I447" s="207"/>
      <c r="J447" s="36"/>
      <c r="K447" s="36"/>
      <c r="L447" s="39"/>
      <c r="M447" s="208"/>
      <c r="N447" s="209"/>
      <c r="O447" s="71"/>
      <c r="P447" s="71"/>
      <c r="Q447" s="71"/>
      <c r="R447" s="71"/>
      <c r="S447" s="71"/>
      <c r="T447" s="72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163</v>
      </c>
      <c r="AU447" s="17" t="s">
        <v>85</v>
      </c>
    </row>
    <row r="448" spans="1:65" s="14" customFormat="1" ht="11.25">
      <c r="B448" s="221"/>
      <c r="C448" s="222"/>
      <c r="D448" s="205" t="s">
        <v>164</v>
      </c>
      <c r="E448" s="223" t="s">
        <v>1</v>
      </c>
      <c r="F448" s="224" t="s">
        <v>861</v>
      </c>
      <c r="G448" s="222"/>
      <c r="H448" s="223" t="s">
        <v>1</v>
      </c>
      <c r="I448" s="225"/>
      <c r="J448" s="222"/>
      <c r="K448" s="222"/>
      <c r="L448" s="226"/>
      <c r="M448" s="227"/>
      <c r="N448" s="228"/>
      <c r="O448" s="228"/>
      <c r="P448" s="228"/>
      <c r="Q448" s="228"/>
      <c r="R448" s="228"/>
      <c r="S448" s="228"/>
      <c r="T448" s="229"/>
      <c r="AT448" s="230" t="s">
        <v>164</v>
      </c>
      <c r="AU448" s="230" t="s">
        <v>85</v>
      </c>
      <c r="AV448" s="14" t="s">
        <v>83</v>
      </c>
      <c r="AW448" s="14" t="s">
        <v>31</v>
      </c>
      <c r="AX448" s="14" t="s">
        <v>75</v>
      </c>
      <c r="AY448" s="230" t="s">
        <v>154</v>
      </c>
    </row>
    <row r="449" spans="1:65" s="13" customFormat="1" ht="11.25">
      <c r="B449" s="210"/>
      <c r="C449" s="211"/>
      <c r="D449" s="205" t="s">
        <v>164</v>
      </c>
      <c r="E449" s="212" t="s">
        <v>1</v>
      </c>
      <c r="F449" s="213" t="s">
        <v>862</v>
      </c>
      <c r="G449" s="211"/>
      <c r="H449" s="214">
        <v>259.84800000000001</v>
      </c>
      <c r="I449" s="215"/>
      <c r="J449" s="211"/>
      <c r="K449" s="211"/>
      <c r="L449" s="216"/>
      <c r="M449" s="217"/>
      <c r="N449" s="218"/>
      <c r="O449" s="218"/>
      <c r="P449" s="218"/>
      <c r="Q449" s="218"/>
      <c r="R449" s="218"/>
      <c r="S449" s="218"/>
      <c r="T449" s="219"/>
      <c r="AT449" s="220" t="s">
        <v>164</v>
      </c>
      <c r="AU449" s="220" t="s">
        <v>85</v>
      </c>
      <c r="AV449" s="13" t="s">
        <v>85</v>
      </c>
      <c r="AW449" s="13" t="s">
        <v>31</v>
      </c>
      <c r="AX449" s="13" t="s">
        <v>75</v>
      </c>
      <c r="AY449" s="220" t="s">
        <v>154</v>
      </c>
    </row>
    <row r="450" spans="1:65" s="15" customFormat="1" ht="11.25">
      <c r="B450" s="231"/>
      <c r="C450" s="232"/>
      <c r="D450" s="205" t="s">
        <v>164</v>
      </c>
      <c r="E450" s="233" t="s">
        <v>1</v>
      </c>
      <c r="F450" s="234" t="s">
        <v>171</v>
      </c>
      <c r="G450" s="232"/>
      <c r="H450" s="235">
        <v>259.84800000000001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AT450" s="241" t="s">
        <v>164</v>
      </c>
      <c r="AU450" s="241" t="s">
        <v>85</v>
      </c>
      <c r="AV450" s="15" t="s">
        <v>162</v>
      </c>
      <c r="AW450" s="15" t="s">
        <v>31</v>
      </c>
      <c r="AX450" s="15" t="s">
        <v>83</v>
      </c>
      <c r="AY450" s="241" t="s">
        <v>154</v>
      </c>
    </row>
    <row r="451" spans="1:65" s="2" customFormat="1" ht="16.5" customHeight="1">
      <c r="A451" s="34"/>
      <c r="B451" s="35"/>
      <c r="C451" s="242" t="s">
        <v>352</v>
      </c>
      <c r="D451" s="242" t="s">
        <v>239</v>
      </c>
      <c r="E451" s="243" t="s">
        <v>268</v>
      </c>
      <c r="F451" s="244" t="s">
        <v>269</v>
      </c>
      <c r="G451" s="245" t="s">
        <v>217</v>
      </c>
      <c r="H451" s="246">
        <v>235</v>
      </c>
      <c r="I451" s="247"/>
      <c r="J451" s="248">
        <f>ROUND(I451*H451,2)</f>
        <v>0</v>
      </c>
      <c r="K451" s="244" t="s">
        <v>160</v>
      </c>
      <c r="L451" s="39"/>
      <c r="M451" s="249" t="s">
        <v>1</v>
      </c>
      <c r="N451" s="250" t="s">
        <v>40</v>
      </c>
      <c r="O451" s="71"/>
      <c r="P451" s="201">
        <f>O451*H451</f>
        <v>0</v>
      </c>
      <c r="Q451" s="201">
        <v>0</v>
      </c>
      <c r="R451" s="201">
        <f>Q451*H451</f>
        <v>0</v>
      </c>
      <c r="S451" s="201">
        <v>0</v>
      </c>
      <c r="T451" s="202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03" t="s">
        <v>162</v>
      </c>
      <c r="AT451" s="203" t="s">
        <v>239</v>
      </c>
      <c r="AU451" s="203" t="s">
        <v>85</v>
      </c>
      <c r="AY451" s="17" t="s">
        <v>154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17" t="s">
        <v>83</v>
      </c>
      <c r="BK451" s="204">
        <f>ROUND(I451*H451,2)</f>
        <v>0</v>
      </c>
      <c r="BL451" s="17" t="s">
        <v>162</v>
      </c>
      <c r="BM451" s="203" t="s">
        <v>647</v>
      </c>
    </row>
    <row r="452" spans="1:65" s="2" customFormat="1" ht="48.75">
      <c r="A452" s="34"/>
      <c r="B452" s="35"/>
      <c r="C452" s="36"/>
      <c r="D452" s="205" t="s">
        <v>163</v>
      </c>
      <c r="E452" s="36"/>
      <c r="F452" s="206" t="s">
        <v>271</v>
      </c>
      <c r="G452" s="36"/>
      <c r="H452" s="36"/>
      <c r="I452" s="207"/>
      <c r="J452" s="36"/>
      <c r="K452" s="36"/>
      <c r="L452" s="39"/>
      <c r="M452" s="208"/>
      <c r="N452" s="209"/>
      <c r="O452" s="71"/>
      <c r="P452" s="71"/>
      <c r="Q452" s="71"/>
      <c r="R452" s="71"/>
      <c r="S452" s="71"/>
      <c r="T452" s="72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163</v>
      </c>
      <c r="AU452" s="17" t="s">
        <v>85</v>
      </c>
    </row>
    <row r="453" spans="1:65" s="14" customFormat="1" ht="11.25">
      <c r="B453" s="221"/>
      <c r="C453" s="222"/>
      <c r="D453" s="205" t="s">
        <v>164</v>
      </c>
      <c r="E453" s="223" t="s">
        <v>1</v>
      </c>
      <c r="F453" s="224" t="s">
        <v>802</v>
      </c>
      <c r="G453" s="222"/>
      <c r="H453" s="223" t="s">
        <v>1</v>
      </c>
      <c r="I453" s="225"/>
      <c r="J453" s="222"/>
      <c r="K453" s="222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164</v>
      </c>
      <c r="AU453" s="230" t="s">
        <v>85</v>
      </c>
      <c r="AV453" s="14" t="s">
        <v>83</v>
      </c>
      <c r="AW453" s="14" t="s">
        <v>31</v>
      </c>
      <c r="AX453" s="14" t="s">
        <v>75</v>
      </c>
      <c r="AY453" s="230" t="s">
        <v>154</v>
      </c>
    </row>
    <row r="454" spans="1:65" s="13" customFormat="1" ht="11.25">
      <c r="B454" s="210"/>
      <c r="C454" s="211"/>
      <c r="D454" s="205" t="s">
        <v>164</v>
      </c>
      <c r="E454" s="212" t="s">
        <v>1</v>
      </c>
      <c r="F454" s="213" t="s">
        <v>844</v>
      </c>
      <c r="G454" s="211"/>
      <c r="H454" s="214">
        <v>25</v>
      </c>
      <c r="I454" s="215"/>
      <c r="J454" s="211"/>
      <c r="K454" s="211"/>
      <c r="L454" s="216"/>
      <c r="M454" s="217"/>
      <c r="N454" s="218"/>
      <c r="O454" s="218"/>
      <c r="P454" s="218"/>
      <c r="Q454" s="218"/>
      <c r="R454" s="218"/>
      <c r="S454" s="218"/>
      <c r="T454" s="219"/>
      <c r="AT454" s="220" t="s">
        <v>164</v>
      </c>
      <c r="AU454" s="220" t="s">
        <v>85</v>
      </c>
      <c r="AV454" s="13" t="s">
        <v>85</v>
      </c>
      <c r="AW454" s="13" t="s">
        <v>31</v>
      </c>
      <c r="AX454" s="13" t="s">
        <v>75</v>
      </c>
      <c r="AY454" s="220" t="s">
        <v>154</v>
      </c>
    </row>
    <row r="455" spans="1:65" s="14" customFormat="1" ht="11.25">
      <c r="B455" s="221"/>
      <c r="C455" s="222"/>
      <c r="D455" s="205" t="s">
        <v>164</v>
      </c>
      <c r="E455" s="223" t="s">
        <v>1</v>
      </c>
      <c r="F455" s="224" t="s">
        <v>804</v>
      </c>
      <c r="G455" s="222"/>
      <c r="H455" s="223" t="s">
        <v>1</v>
      </c>
      <c r="I455" s="225"/>
      <c r="J455" s="222"/>
      <c r="K455" s="222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164</v>
      </c>
      <c r="AU455" s="230" t="s">
        <v>85</v>
      </c>
      <c r="AV455" s="14" t="s">
        <v>83</v>
      </c>
      <c r="AW455" s="14" t="s">
        <v>31</v>
      </c>
      <c r="AX455" s="14" t="s">
        <v>75</v>
      </c>
      <c r="AY455" s="230" t="s">
        <v>154</v>
      </c>
    </row>
    <row r="456" spans="1:65" s="13" customFormat="1" ht="11.25">
      <c r="B456" s="210"/>
      <c r="C456" s="211"/>
      <c r="D456" s="205" t="s">
        <v>164</v>
      </c>
      <c r="E456" s="212" t="s">
        <v>1</v>
      </c>
      <c r="F456" s="213" t="s">
        <v>846</v>
      </c>
      <c r="G456" s="211"/>
      <c r="H456" s="214">
        <v>135</v>
      </c>
      <c r="I456" s="215"/>
      <c r="J456" s="211"/>
      <c r="K456" s="211"/>
      <c r="L456" s="216"/>
      <c r="M456" s="217"/>
      <c r="N456" s="218"/>
      <c r="O456" s="218"/>
      <c r="P456" s="218"/>
      <c r="Q456" s="218"/>
      <c r="R456" s="218"/>
      <c r="S456" s="218"/>
      <c r="T456" s="219"/>
      <c r="AT456" s="220" t="s">
        <v>164</v>
      </c>
      <c r="AU456" s="220" t="s">
        <v>85</v>
      </c>
      <c r="AV456" s="13" t="s">
        <v>85</v>
      </c>
      <c r="AW456" s="13" t="s">
        <v>31</v>
      </c>
      <c r="AX456" s="13" t="s">
        <v>75</v>
      </c>
      <c r="AY456" s="220" t="s">
        <v>154</v>
      </c>
    </row>
    <row r="457" spans="1:65" s="14" customFormat="1" ht="11.25">
      <c r="B457" s="221"/>
      <c r="C457" s="222"/>
      <c r="D457" s="205" t="s">
        <v>164</v>
      </c>
      <c r="E457" s="223" t="s">
        <v>1</v>
      </c>
      <c r="F457" s="224" t="s">
        <v>807</v>
      </c>
      <c r="G457" s="222"/>
      <c r="H457" s="223" t="s">
        <v>1</v>
      </c>
      <c r="I457" s="225"/>
      <c r="J457" s="222"/>
      <c r="K457" s="222"/>
      <c r="L457" s="226"/>
      <c r="M457" s="227"/>
      <c r="N457" s="228"/>
      <c r="O457" s="228"/>
      <c r="P457" s="228"/>
      <c r="Q457" s="228"/>
      <c r="R457" s="228"/>
      <c r="S457" s="228"/>
      <c r="T457" s="229"/>
      <c r="AT457" s="230" t="s">
        <v>164</v>
      </c>
      <c r="AU457" s="230" t="s">
        <v>85</v>
      </c>
      <c r="AV457" s="14" t="s">
        <v>83</v>
      </c>
      <c r="AW457" s="14" t="s">
        <v>31</v>
      </c>
      <c r="AX457" s="14" t="s">
        <v>75</v>
      </c>
      <c r="AY457" s="230" t="s">
        <v>154</v>
      </c>
    </row>
    <row r="458" spans="1:65" s="13" customFormat="1" ht="11.25">
      <c r="B458" s="210"/>
      <c r="C458" s="211"/>
      <c r="D458" s="205" t="s">
        <v>164</v>
      </c>
      <c r="E458" s="212" t="s">
        <v>1</v>
      </c>
      <c r="F458" s="213" t="s">
        <v>847</v>
      </c>
      <c r="G458" s="211"/>
      <c r="H458" s="214">
        <v>75</v>
      </c>
      <c r="I458" s="215"/>
      <c r="J458" s="211"/>
      <c r="K458" s="211"/>
      <c r="L458" s="216"/>
      <c r="M458" s="217"/>
      <c r="N458" s="218"/>
      <c r="O458" s="218"/>
      <c r="P458" s="218"/>
      <c r="Q458" s="218"/>
      <c r="R458" s="218"/>
      <c r="S458" s="218"/>
      <c r="T458" s="219"/>
      <c r="AT458" s="220" t="s">
        <v>164</v>
      </c>
      <c r="AU458" s="220" t="s">
        <v>85</v>
      </c>
      <c r="AV458" s="13" t="s">
        <v>85</v>
      </c>
      <c r="AW458" s="13" t="s">
        <v>31</v>
      </c>
      <c r="AX458" s="13" t="s">
        <v>75</v>
      </c>
      <c r="AY458" s="220" t="s">
        <v>154</v>
      </c>
    </row>
    <row r="459" spans="1:65" s="15" customFormat="1" ht="11.25">
      <c r="B459" s="231"/>
      <c r="C459" s="232"/>
      <c r="D459" s="205" t="s">
        <v>164</v>
      </c>
      <c r="E459" s="233" t="s">
        <v>1</v>
      </c>
      <c r="F459" s="234" t="s">
        <v>171</v>
      </c>
      <c r="G459" s="232"/>
      <c r="H459" s="235">
        <v>235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AT459" s="241" t="s">
        <v>164</v>
      </c>
      <c r="AU459" s="241" t="s">
        <v>85</v>
      </c>
      <c r="AV459" s="15" t="s">
        <v>162</v>
      </c>
      <c r="AW459" s="15" t="s">
        <v>31</v>
      </c>
      <c r="AX459" s="15" t="s">
        <v>83</v>
      </c>
      <c r="AY459" s="241" t="s">
        <v>154</v>
      </c>
    </row>
    <row r="460" spans="1:65" s="2" customFormat="1" ht="21.75" customHeight="1">
      <c r="A460" s="34"/>
      <c r="B460" s="35"/>
      <c r="C460" s="242" t="s">
        <v>650</v>
      </c>
      <c r="D460" s="242" t="s">
        <v>239</v>
      </c>
      <c r="E460" s="243" t="s">
        <v>685</v>
      </c>
      <c r="F460" s="244" t="s">
        <v>686</v>
      </c>
      <c r="G460" s="245" t="s">
        <v>217</v>
      </c>
      <c r="H460" s="246">
        <v>133</v>
      </c>
      <c r="I460" s="247"/>
      <c r="J460" s="248">
        <f>ROUND(I460*H460,2)</f>
        <v>0</v>
      </c>
      <c r="K460" s="244" t="s">
        <v>160</v>
      </c>
      <c r="L460" s="39"/>
      <c r="M460" s="249" t="s">
        <v>1</v>
      </c>
      <c r="N460" s="250" t="s">
        <v>40</v>
      </c>
      <c r="O460" s="71"/>
      <c r="P460" s="201">
        <f>O460*H460</f>
        <v>0</v>
      </c>
      <c r="Q460" s="201">
        <v>0</v>
      </c>
      <c r="R460" s="201">
        <f>Q460*H460</f>
        <v>0</v>
      </c>
      <c r="S460" s="201">
        <v>0</v>
      </c>
      <c r="T460" s="202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203" t="s">
        <v>162</v>
      </c>
      <c r="AT460" s="203" t="s">
        <v>239</v>
      </c>
      <c r="AU460" s="203" t="s">
        <v>85</v>
      </c>
      <c r="AY460" s="17" t="s">
        <v>154</v>
      </c>
      <c r="BE460" s="204">
        <f>IF(N460="základní",J460,0)</f>
        <v>0</v>
      </c>
      <c r="BF460" s="204">
        <f>IF(N460="snížená",J460,0)</f>
        <v>0</v>
      </c>
      <c r="BG460" s="204">
        <f>IF(N460="zákl. přenesená",J460,0)</f>
        <v>0</v>
      </c>
      <c r="BH460" s="204">
        <f>IF(N460="sníž. přenesená",J460,0)</f>
        <v>0</v>
      </c>
      <c r="BI460" s="204">
        <f>IF(N460="nulová",J460,0)</f>
        <v>0</v>
      </c>
      <c r="BJ460" s="17" t="s">
        <v>83</v>
      </c>
      <c r="BK460" s="204">
        <f>ROUND(I460*H460,2)</f>
        <v>0</v>
      </c>
      <c r="BL460" s="17" t="s">
        <v>162</v>
      </c>
      <c r="BM460" s="203" t="s">
        <v>653</v>
      </c>
    </row>
    <row r="461" spans="1:65" s="2" customFormat="1" ht="48.75">
      <c r="A461" s="34"/>
      <c r="B461" s="35"/>
      <c r="C461" s="36"/>
      <c r="D461" s="205" t="s">
        <v>163</v>
      </c>
      <c r="E461" s="36"/>
      <c r="F461" s="206" t="s">
        <v>688</v>
      </c>
      <c r="G461" s="36"/>
      <c r="H461" s="36"/>
      <c r="I461" s="207"/>
      <c r="J461" s="36"/>
      <c r="K461" s="36"/>
      <c r="L461" s="39"/>
      <c r="M461" s="208"/>
      <c r="N461" s="209"/>
      <c r="O461" s="71"/>
      <c r="P461" s="71"/>
      <c r="Q461" s="71"/>
      <c r="R461" s="71"/>
      <c r="S461" s="71"/>
      <c r="T461" s="72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163</v>
      </c>
      <c r="AU461" s="17" t="s">
        <v>85</v>
      </c>
    </row>
    <row r="462" spans="1:65" s="14" customFormat="1" ht="11.25">
      <c r="B462" s="221"/>
      <c r="C462" s="222"/>
      <c r="D462" s="205" t="s">
        <v>164</v>
      </c>
      <c r="E462" s="223" t="s">
        <v>1</v>
      </c>
      <c r="F462" s="224" t="s">
        <v>824</v>
      </c>
      <c r="G462" s="222"/>
      <c r="H462" s="223" t="s">
        <v>1</v>
      </c>
      <c r="I462" s="225"/>
      <c r="J462" s="222"/>
      <c r="K462" s="222"/>
      <c r="L462" s="226"/>
      <c r="M462" s="227"/>
      <c r="N462" s="228"/>
      <c r="O462" s="228"/>
      <c r="P462" s="228"/>
      <c r="Q462" s="228"/>
      <c r="R462" s="228"/>
      <c r="S462" s="228"/>
      <c r="T462" s="229"/>
      <c r="AT462" s="230" t="s">
        <v>164</v>
      </c>
      <c r="AU462" s="230" t="s">
        <v>85</v>
      </c>
      <c r="AV462" s="14" t="s">
        <v>83</v>
      </c>
      <c r="AW462" s="14" t="s">
        <v>31</v>
      </c>
      <c r="AX462" s="14" t="s">
        <v>75</v>
      </c>
      <c r="AY462" s="230" t="s">
        <v>154</v>
      </c>
    </row>
    <row r="463" spans="1:65" s="13" customFormat="1" ht="11.25">
      <c r="B463" s="210"/>
      <c r="C463" s="211"/>
      <c r="D463" s="205" t="s">
        <v>164</v>
      </c>
      <c r="E463" s="212" t="s">
        <v>1</v>
      </c>
      <c r="F463" s="213" t="s">
        <v>863</v>
      </c>
      <c r="G463" s="211"/>
      <c r="H463" s="214">
        <v>133</v>
      </c>
      <c r="I463" s="215"/>
      <c r="J463" s="211"/>
      <c r="K463" s="211"/>
      <c r="L463" s="216"/>
      <c r="M463" s="217"/>
      <c r="N463" s="218"/>
      <c r="O463" s="218"/>
      <c r="P463" s="218"/>
      <c r="Q463" s="218"/>
      <c r="R463" s="218"/>
      <c r="S463" s="218"/>
      <c r="T463" s="219"/>
      <c r="AT463" s="220" t="s">
        <v>164</v>
      </c>
      <c r="AU463" s="220" t="s">
        <v>85</v>
      </c>
      <c r="AV463" s="13" t="s">
        <v>85</v>
      </c>
      <c r="AW463" s="13" t="s">
        <v>31</v>
      </c>
      <c r="AX463" s="13" t="s">
        <v>75</v>
      </c>
      <c r="AY463" s="220" t="s">
        <v>154</v>
      </c>
    </row>
    <row r="464" spans="1:65" s="15" customFormat="1" ht="11.25">
      <c r="B464" s="231"/>
      <c r="C464" s="232"/>
      <c r="D464" s="205" t="s">
        <v>164</v>
      </c>
      <c r="E464" s="233" t="s">
        <v>1</v>
      </c>
      <c r="F464" s="234" t="s">
        <v>171</v>
      </c>
      <c r="G464" s="232"/>
      <c r="H464" s="235">
        <v>133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AT464" s="241" t="s">
        <v>164</v>
      </c>
      <c r="AU464" s="241" t="s">
        <v>85</v>
      </c>
      <c r="AV464" s="15" t="s">
        <v>162</v>
      </c>
      <c r="AW464" s="15" t="s">
        <v>31</v>
      </c>
      <c r="AX464" s="15" t="s">
        <v>83</v>
      </c>
      <c r="AY464" s="241" t="s">
        <v>154</v>
      </c>
    </row>
    <row r="465" spans="1:65" s="2" customFormat="1" ht="24.2" customHeight="1">
      <c r="A465" s="34"/>
      <c r="B465" s="35"/>
      <c r="C465" s="242" t="s">
        <v>358</v>
      </c>
      <c r="D465" s="242" t="s">
        <v>239</v>
      </c>
      <c r="E465" s="243" t="s">
        <v>345</v>
      </c>
      <c r="F465" s="244" t="s">
        <v>346</v>
      </c>
      <c r="G465" s="245" t="s">
        <v>260</v>
      </c>
      <c r="H465" s="246">
        <v>0.3</v>
      </c>
      <c r="I465" s="247"/>
      <c r="J465" s="248">
        <f>ROUND(I465*H465,2)</f>
        <v>0</v>
      </c>
      <c r="K465" s="244" t="s">
        <v>160</v>
      </c>
      <c r="L465" s="39"/>
      <c r="M465" s="249" t="s">
        <v>1</v>
      </c>
      <c r="N465" s="250" t="s">
        <v>40</v>
      </c>
      <c r="O465" s="71"/>
      <c r="P465" s="201">
        <f>O465*H465</f>
        <v>0</v>
      </c>
      <c r="Q465" s="201">
        <v>0</v>
      </c>
      <c r="R465" s="201">
        <f>Q465*H465</f>
        <v>0</v>
      </c>
      <c r="S465" s="201">
        <v>0</v>
      </c>
      <c r="T465" s="202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03" t="s">
        <v>162</v>
      </c>
      <c r="AT465" s="203" t="s">
        <v>239</v>
      </c>
      <c r="AU465" s="203" t="s">
        <v>85</v>
      </c>
      <c r="AY465" s="17" t="s">
        <v>154</v>
      </c>
      <c r="BE465" s="204">
        <f>IF(N465="základní",J465,0)</f>
        <v>0</v>
      </c>
      <c r="BF465" s="204">
        <f>IF(N465="snížená",J465,0)</f>
        <v>0</v>
      </c>
      <c r="BG465" s="204">
        <f>IF(N465="zákl. přenesená",J465,0)</f>
        <v>0</v>
      </c>
      <c r="BH465" s="204">
        <f>IF(N465="sníž. přenesená",J465,0)</f>
        <v>0</v>
      </c>
      <c r="BI465" s="204">
        <f>IF(N465="nulová",J465,0)</f>
        <v>0</v>
      </c>
      <c r="BJ465" s="17" t="s">
        <v>83</v>
      </c>
      <c r="BK465" s="204">
        <f>ROUND(I465*H465,2)</f>
        <v>0</v>
      </c>
      <c r="BL465" s="17" t="s">
        <v>162</v>
      </c>
      <c r="BM465" s="203" t="s">
        <v>655</v>
      </c>
    </row>
    <row r="466" spans="1:65" s="2" customFormat="1" ht="78">
      <c r="A466" s="34"/>
      <c r="B466" s="35"/>
      <c r="C466" s="36"/>
      <c r="D466" s="205" t="s">
        <v>163</v>
      </c>
      <c r="E466" s="36"/>
      <c r="F466" s="206" t="s">
        <v>348</v>
      </c>
      <c r="G466" s="36"/>
      <c r="H466" s="36"/>
      <c r="I466" s="207"/>
      <c r="J466" s="36"/>
      <c r="K466" s="36"/>
      <c r="L466" s="39"/>
      <c r="M466" s="208"/>
      <c r="N466" s="209"/>
      <c r="O466" s="71"/>
      <c r="P466" s="71"/>
      <c r="Q466" s="71"/>
      <c r="R466" s="71"/>
      <c r="S466" s="71"/>
      <c r="T466" s="72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7" t="s">
        <v>163</v>
      </c>
      <c r="AU466" s="17" t="s">
        <v>85</v>
      </c>
    </row>
    <row r="467" spans="1:65" s="13" customFormat="1" ht="11.25">
      <c r="B467" s="210"/>
      <c r="C467" s="211"/>
      <c r="D467" s="205" t="s">
        <v>164</v>
      </c>
      <c r="E467" s="212" t="s">
        <v>1</v>
      </c>
      <c r="F467" s="213" t="s">
        <v>864</v>
      </c>
      <c r="G467" s="211"/>
      <c r="H467" s="214">
        <v>0.3</v>
      </c>
      <c r="I467" s="215"/>
      <c r="J467" s="211"/>
      <c r="K467" s="211"/>
      <c r="L467" s="216"/>
      <c r="M467" s="217"/>
      <c r="N467" s="218"/>
      <c r="O467" s="218"/>
      <c r="P467" s="218"/>
      <c r="Q467" s="218"/>
      <c r="R467" s="218"/>
      <c r="S467" s="218"/>
      <c r="T467" s="219"/>
      <c r="AT467" s="220" t="s">
        <v>164</v>
      </c>
      <c r="AU467" s="220" t="s">
        <v>85</v>
      </c>
      <c r="AV467" s="13" t="s">
        <v>85</v>
      </c>
      <c r="AW467" s="13" t="s">
        <v>31</v>
      </c>
      <c r="AX467" s="13" t="s">
        <v>75</v>
      </c>
      <c r="AY467" s="220" t="s">
        <v>154</v>
      </c>
    </row>
    <row r="468" spans="1:65" s="15" customFormat="1" ht="11.25">
      <c r="B468" s="231"/>
      <c r="C468" s="232"/>
      <c r="D468" s="205" t="s">
        <v>164</v>
      </c>
      <c r="E468" s="233" t="s">
        <v>1</v>
      </c>
      <c r="F468" s="234" t="s">
        <v>171</v>
      </c>
      <c r="G468" s="232"/>
      <c r="H468" s="235">
        <v>0.3</v>
      </c>
      <c r="I468" s="236"/>
      <c r="J468" s="232"/>
      <c r="K468" s="232"/>
      <c r="L468" s="237"/>
      <c r="M468" s="238"/>
      <c r="N468" s="239"/>
      <c r="O468" s="239"/>
      <c r="P468" s="239"/>
      <c r="Q468" s="239"/>
      <c r="R468" s="239"/>
      <c r="S468" s="239"/>
      <c r="T468" s="240"/>
      <c r="AT468" s="241" t="s">
        <v>164</v>
      </c>
      <c r="AU468" s="241" t="s">
        <v>85</v>
      </c>
      <c r="AV468" s="15" t="s">
        <v>162</v>
      </c>
      <c r="AW468" s="15" t="s">
        <v>31</v>
      </c>
      <c r="AX468" s="15" t="s">
        <v>83</v>
      </c>
      <c r="AY468" s="241" t="s">
        <v>154</v>
      </c>
    </row>
    <row r="469" spans="1:65" s="2" customFormat="1" ht="24.2" customHeight="1">
      <c r="A469" s="34"/>
      <c r="B469" s="35"/>
      <c r="C469" s="242" t="s">
        <v>658</v>
      </c>
      <c r="D469" s="242" t="s">
        <v>239</v>
      </c>
      <c r="E469" s="243" t="s">
        <v>695</v>
      </c>
      <c r="F469" s="244" t="s">
        <v>696</v>
      </c>
      <c r="G469" s="245" t="s">
        <v>310</v>
      </c>
      <c r="H469" s="246">
        <v>112</v>
      </c>
      <c r="I469" s="247"/>
      <c r="J469" s="248">
        <f>ROUND(I469*H469,2)</f>
        <v>0</v>
      </c>
      <c r="K469" s="244" t="s">
        <v>160</v>
      </c>
      <c r="L469" s="39"/>
      <c r="M469" s="249" t="s">
        <v>1</v>
      </c>
      <c r="N469" s="250" t="s">
        <v>40</v>
      </c>
      <c r="O469" s="71"/>
      <c r="P469" s="201">
        <f>O469*H469</f>
        <v>0</v>
      </c>
      <c r="Q469" s="201">
        <v>0</v>
      </c>
      <c r="R469" s="201">
        <f>Q469*H469</f>
        <v>0</v>
      </c>
      <c r="S469" s="201">
        <v>0</v>
      </c>
      <c r="T469" s="202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3" t="s">
        <v>162</v>
      </c>
      <c r="AT469" s="203" t="s">
        <v>239</v>
      </c>
      <c r="AU469" s="203" t="s">
        <v>85</v>
      </c>
      <c r="AY469" s="17" t="s">
        <v>154</v>
      </c>
      <c r="BE469" s="204">
        <f>IF(N469="základní",J469,0)</f>
        <v>0</v>
      </c>
      <c r="BF469" s="204">
        <f>IF(N469="snížená",J469,0)</f>
        <v>0</v>
      </c>
      <c r="BG469" s="204">
        <f>IF(N469="zákl. přenesená",J469,0)</f>
        <v>0</v>
      </c>
      <c r="BH469" s="204">
        <f>IF(N469="sníž. přenesená",J469,0)</f>
        <v>0</v>
      </c>
      <c r="BI469" s="204">
        <f>IF(N469="nulová",J469,0)</f>
        <v>0</v>
      </c>
      <c r="BJ469" s="17" t="s">
        <v>83</v>
      </c>
      <c r="BK469" s="204">
        <f>ROUND(I469*H469,2)</f>
        <v>0</v>
      </c>
      <c r="BL469" s="17" t="s">
        <v>162</v>
      </c>
      <c r="BM469" s="203" t="s">
        <v>661</v>
      </c>
    </row>
    <row r="470" spans="1:65" s="2" customFormat="1" ht="78">
      <c r="A470" s="34"/>
      <c r="B470" s="35"/>
      <c r="C470" s="36"/>
      <c r="D470" s="205" t="s">
        <v>163</v>
      </c>
      <c r="E470" s="36"/>
      <c r="F470" s="206" t="s">
        <v>698</v>
      </c>
      <c r="G470" s="36"/>
      <c r="H470" s="36"/>
      <c r="I470" s="207"/>
      <c r="J470" s="36"/>
      <c r="K470" s="36"/>
      <c r="L470" s="39"/>
      <c r="M470" s="208"/>
      <c r="N470" s="209"/>
      <c r="O470" s="71"/>
      <c r="P470" s="71"/>
      <c r="Q470" s="71"/>
      <c r="R470" s="71"/>
      <c r="S470" s="71"/>
      <c r="T470" s="72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163</v>
      </c>
      <c r="AU470" s="17" t="s">
        <v>85</v>
      </c>
    </row>
    <row r="471" spans="1:65" s="14" customFormat="1" ht="11.25">
      <c r="B471" s="221"/>
      <c r="C471" s="222"/>
      <c r="D471" s="205" t="s">
        <v>164</v>
      </c>
      <c r="E471" s="223" t="s">
        <v>1</v>
      </c>
      <c r="F471" s="224" t="s">
        <v>824</v>
      </c>
      <c r="G471" s="222"/>
      <c r="H471" s="223" t="s">
        <v>1</v>
      </c>
      <c r="I471" s="225"/>
      <c r="J471" s="222"/>
      <c r="K471" s="222"/>
      <c r="L471" s="226"/>
      <c r="M471" s="227"/>
      <c r="N471" s="228"/>
      <c r="O471" s="228"/>
      <c r="P471" s="228"/>
      <c r="Q471" s="228"/>
      <c r="R471" s="228"/>
      <c r="S471" s="228"/>
      <c r="T471" s="229"/>
      <c r="AT471" s="230" t="s">
        <v>164</v>
      </c>
      <c r="AU471" s="230" t="s">
        <v>85</v>
      </c>
      <c r="AV471" s="14" t="s">
        <v>83</v>
      </c>
      <c r="AW471" s="14" t="s">
        <v>31</v>
      </c>
      <c r="AX471" s="14" t="s">
        <v>75</v>
      </c>
      <c r="AY471" s="230" t="s">
        <v>154</v>
      </c>
    </row>
    <row r="472" spans="1:65" s="13" customFormat="1" ht="11.25">
      <c r="B472" s="210"/>
      <c r="C472" s="211"/>
      <c r="D472" s="205" t="s">
        <v>164</v>
      </c>
      <c r="E472" s="212" t="s">
        <v>1</v>
      </c>
      <c r="F472" s="213" t="s">
        <v>865</v>
      </c>
      <c r="G472" s="211"/>
      <c r="H472" s="214">
        <v>112</v>
      </c>
      <c r="I472" s="215"/>
      <c r="J472" s="211"/>
      <c r="K472" s="211"/>
      <c r="L472" s="216"/>
      <c r="M472" s="217"/>
      <c r="N472" s="218"/>
      <c r="O472" s="218"/>
      <c r="P472" s="218"/>
      <c r="Q472" s="218"/>
      <c r="R472" s="218"/>
      <c r="S472" s="218"/>
      <c r="T472" s="219"/>
      <c r="AT472" s="220" t="s">
        <v>164</v>
      </c>
      <c r="AU472" s="220" t="s">
        <v>85</v>
      </c>
      <c r="AV472" s="13" t="s">
        <v>85</v>
      </c>
      <c r="AW472" s="13" t="s">
        <v>31</v>
      </c>
      <c r="AX472" s="13" t="s">
        <v>75</v>
      </c>
      <c r="AY472" s="220" t="s">
        <v>154</v>
      </c>
    </row>
    <row r="473" spans="1:65" s="15" customFormat="1" ht="11.25">
      <c r="B473" s="231"/>
      <c r="C473" s="232"/>
      <c r="D473" s="205" t="s">
        <v>164</v>
      </c>
      <c r="E473" s="233" t="s">
        <v>1</v>
      </c>
      <c r="F473" s="234" t="s">
        <v>171</v>
      </c>
      <c r="G473" s="232"/>
      <c r="H473" s="235">
        <v>112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AT473" s="241" t="s">
        <v>164</v>
      </c>
      <c r="AU473" s="241" t="s">
        <v>85</v>
      </c>
      <c r="AV473" s="15" t="s">
        <v>162</v>
      </c>
      <c r="AW473" s="15" t="s">
        <v>31</v>
      </c>
      <c r="AX473" s="15" t="s">
        <v>83</v>
      </c>
      <c r="AY473" s="241" t="s">
        <v>154</v>
      </c>
    </row>
    <row r="474" spans="1:65" s="2" customFormat="1" ht="37.9" customHeight="1">
      <c r="A474" s="34"/>
      <c r="B474" s="35"/>
      <c r="C474" s="242" t="s">
        <v>363</v>
      </c>
      <c r="D474" s="242" t="s">
        <v>239</v>
      </c>
      <c r="E474" s="243" t="s">
        <v>361</v>
      </c>
      <c r="F474" s="244" t="s">
        <v>362</v>
      </c>
      <c r="G474" s="245" t="s">
        <v>310</v>
      </c>
      <c r="H474" s="246">
        <v>500</v>
      </c>
      <c r="I474" s="247"/>
      <c r="J474" s="248">
        <f>ROUND(I474*H474,2)</f>
        <v>0</v>
      </c>
      <c r="K474" s="244" t="s">
        <v>160</v>
      </c>
      <c r="L474" s="39"/>
      <c r="M474" s="249" t="s">
        <v>1</v>
      </c>
      <c r="N474" s="250" t="s">
        <v>40</v>
      </c>
      <c r="O474" s="71"/>
      <c r="P474" s="201">
        <f>O474*H474</f>
        <v>0</v>
      </c>
      <c r="Q474" s="201">
        <v>0</v>
      </c>
      <c r="R474" s="201">
        <f>Q474*H474</f>
        <v>0</v>
      </c>
      <c r="S474" s="201">
        <v>0</v>
      </c>
      <c r="T474" s="202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203" t="s">
        <v>162</v>
      </c>
      <c r="AT474" s="203" t="s">
        <v>239</v>
      </c>
      <c r="AU474" s="203" t="s">
        <v>85</v>
      </c>
      <c r="AY474" s="17" t="s">
        <v>154</v>
      </c>
      <c r="BE474" s="204">
        <f>IF(N474="základní",J474,0)</f>
        <v>0</v>
      </c>
      <c r="BF474" s="204">
        <f>IF(N474="snížená",J474,0)</f>
        <v>0</v>
      </c>
      <c r="BG474" s="204">
        <f>IF(N474="zákl. přenesená",J474,0)</f>
        <v>0</v>
      </c>
      <c r="BH474" s="204">
        <f>IF(N474="sníž. přenesená",J474,0)</f>
        <v>0</v>
      </c>
      <c r="BI474" s="204">
        <f>IF(N474="nulová",J474,0)</f>
        <v>0</v>
      </c>
      <c r="BJ474" s="17" t="s">
        <v>83</v>
      </c>
      <c r="BK474" s="204">
        <f>ROUND(I474*H474,2)</f>
        <v>0</v>
      </c>
      <c r="BL474" s="17" t="s">
        <v>162</v>
      </c>
      <c r="BM474" s="203" t="s">
        <v>666</v>
      </c>
    </row>
    <row r="475" spans="1:65" s="2" customFormat="1" ht="58.5">
      <c r="A475" s="34"/>
      <c r="B475" s="35"/>
      <c r="C475" s="36"/>
      <c r="D475" s="205" t="s">
        <v>163</v>
      </c>
      <c r="E475" s="36"/>
      <c r="F475" s="206" t="s">
        <v>364</v>
      </c>
      <c r="G475" s="36"/>
      <c r="H475" s="36"/>
      <c r="I475" s="207"/>
      <c r="J475" s="36"/>
      <c r="K475" s="36"/>
      <c r="L475" s="39"/>
      <c r="M475" s="208"/>
      <c r="N475" s="209"/>
      <c r="O475" s="71"/>
      <c r="P475" s="71"/>
      <c r="Q475" s="71"/>
      <c r="R475" s="71"/>
      <c r="S475" s="71"/>
      <c r="T475" s="72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163</v>
      </c>
      <c r="AU475" s="17" t="s">
        <v>85</v>
      </c>
    </row>
    <row r="476" spans="1:65" s="13" customFormat="1" ht="11.25">
      <c r="B476" s="210"/>
      <c r="C476" s="211"/>
      <c r="D476" s="205" t="s">
        <v>164</v>
      </c>
      <c r="E476" s="212" t="s">
        <v>1</v>
      </c>
      <c r="F476" s="213" t="s">
        <v>866</v>
      </c>
      <c r="G476" s="211"/>
      <c r="H476" s="214">
        <v>500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164</v>
      </c>
      <c r="AU476" s="220" t="s">
        <v>85</v>
      </c>
      <c r="AV476" s="13" t="s">
        <v>85</v>
      </c>
      <c r="AW476" s="13" t="s">
        <v>31</v>
      </c>
      <c r="AX476" s="13" t="s">
        <v>75</v>
      </c>
      <c r="AY476" s="220" t="s">
        <v>154</v>
      </c>
    </row>
    <row r="477" spans="1:65" s="15" customFormat="1" ht="11.25">
      <c r="B477" s="231"/>
      <c r="C477" s="232"/>
      <c r="D477" s="205" t="s">
        <v>164</v>
      </c>
      <c r="E477" s="233" t="s">
        <v>1</v>
      </c>
      <c r="F477" s="234" t="s">
        <v>171</v>
      </c>
      <c r="G477" s="232"/>
      <c r="H477" s="235">
        <v>500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AT477" s="241" t="s">
        <v>164</v>
      </c>
      <c r="AU477" s="241" t="s">
        <v>85</v>
      </c>
      <c r="AV477" s="15" t="s">
        <v>162</v>
      </c>
      <c r="AW477" s="15" t="s">
        <v>31</v>
      </c>
      <c r="AX477" s="15" t="s">
        <v>83</v>
      </c>
      <c r="AY477" s="241" t="s">
        <v>154</v>
      </c>
    </row>
    <row r="478" spans="1:65" s="2" customFormat="1" ht="37.9" customHeight="1">
      <c r="A478" s="34"/>
      <c r="B478" s="35"/>
      <c r="C478" s="242" t="s">
        <v>668</v>
      </c>
      <c r="D478" s="242" t="s">
        <v>239</v>
      </c>
      <c r="E478" s="243" t="s">
        <v>367</v>
      </c>
      <c r="F478" s="244" t="s">
        <v>368</v>
      </c>
      <c r="G478" s="245" t="s">
        <v>310</v>
      </c>
      <c r="H478" s="246">
        <v>500</v>
      </c>
      <c r="I478" s="247"/>
      <c r="J478" s="248">
        <f>ROUND(I478*H478,2)</f>
        <v>0</v>
      </c>
      <c r="K478" s="244" t="s">
        <v>160</v>
      </c>
      <c r="L478" s="39"/>
      <c r="M478" s="249" t="s">
        <v>1</v>
      </c>
      <c r="N478" s="250" t="s">
        <v>40</v>
      </c>
      <c r="O478" s="71"/>
      <c r="P478" s="201">
        <f>O478*H478</f>
        <v>0</v>
      </c>
      <c r="Q478" s="201">
        <v>0</v>
      </c>
      <c r="R478" s="201">
        <f>Q478*H478</f>
        <v>0</v>
      </c>
      <c r="S478" s="201">
        <v>0</v>
      </c>
      <c r="T478" s="202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203" t="s">
        <v>162</v>
      </c>
      <c r="AT478" s="203" t="s">
        <v>239</v>
      </c>
      <c r="AU478" s="203" t="s">
        <v>85</v>
      </c>
      <c r="AY478" s="17" t="s">
        <v>154</v>
      </c>
      <c r="BE478" s="204">
        <f>IF(N478="základní",J478,0)</f>
        <v>0</v>
      </c>
      <c r="BF478" s="204">
        <f>IF(N478="snížená",J478,0)</f>
        <v>0</v>
      </c>
      <c r="BG478" s="204">
        <f>IF(N478="zákl. přenesená",J478,0)</f>
        <v>0</v>
      </c>
      <c r="BH478" s="204">
        <f>IF(N478="sníž. přenesená",J478,0)</f>
        <v>0</v>
      </c>
      <c r="BI478" s="204">
        <f>IF(N478="nulová",J478,0)</f>
        <v>0</v>
      </c>
      <c r="BJ478" s="17" t="s">
        <v>83</v>
      </c>
      <c r="BK478" s="204">
        <f>ROUND(I478*H478,2)</f>
        <v>0</v>
      </c>
      <c r="BL478" s="17" t="s">
        <v>162</v>
      </c>
      <c r="BM478" s="203" t="s">
        <v>669</v>
      </c>
    </row>
    <row r="479" spans="1:65" s="2" customFormat="1" ht="58.5">
      <c r="A479" s="34"/>
      <c r="B479" s="35"/>
      <c r="C479" s="36"/>
      <c r="D479" s="205" t="s">
        <v>163</v>
      </c>
      <c r="E479" s="36"/>
      <c r="F479" s="206" t="s">
        <v>370</v>
      </c>
      <c r="G479" s="36"/>
      <c r="H479" s="36"/>
      <c r="I479" s="207"/>
      <c r="J479" s="36"/>
      <c r="K479" s="36"/>
      <c r="L479" s="39"/>
      <c r="M479" s="208"/>
      <c r="N479" s="209"/>
      <c r="O479" s="71"/>
      <c r="P479" s="71"/>
      <c r="Q479" s="71"/>
      <c r="R479" s="71"/>
      <c r="S479" s="71"/>
      <c r="T479" s="72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7" t="s">
        <v>163</v>
      </c>
      <c r="AU479" s="17" t="s">
        <v>85</v>
      </c>
    </row>
    <row r="480" spans="1:65" s="13" customFormat="1" ht="11.25">
      <c r="B480" s="210"/>
      <c r="C480" s="211"/>
      <c r="D480" s="205" t="s">
        <v>164</v>
      </c>
      <c r="E480" s="212" t="s">
        <v>1</v>
      </c>
      <c r="F480" s="213" t="s">
        <v>866</v>
      </c>
      <c r="G480" s="211"/>
      <c r="H480" s="214">
        <v>500</v>
      </c>
      <c r="I480" s="215"/>
      <c r="J480" s="211"/>
      <c r="K480" s="211"/>
      <c r="L480" s="216"/>
      <c r="M480" s="217"/>
      <c r="N480" s="218"/>
      <c r="O480" s="218"/>
      <c r="P480" s="218"/>
      <c r="Q480" s="218"/>
      <c r="R480" s="218"/>
      <c r="S480" s="218"/>
      <c r="T480" s="219"/>
      <c r="AT480" s="220" t="s">
        <v>164</v>
      </c>
      <c r="AU480" s="220" t="s">
        <v>85</v>
      </c>
      <c r="AV480" s="13" t="s">
        <v>85</v>
      </c>
      <c r="AW480" s="13" t="s">
        <v>31</v>
      </c>
      <c r="AX480" s="13" t="s">
        <v>75</v>
      </c>
      <c r="AY480" s="220" t="s">
        <v>154</v>
      </c>
    </row>
    <row r="481" spans="1:65" s="15" customFormat="1" ht="11.25">
      <c r="B481" s="231"/>
      <c r="C481" s="232"/>
      <c r="D481" s="205" t="s">
        <v>164</v>
      </c>
      <c r="E481" s="233" t="s">
        <v>1</v>
      </c>
      <c r="F481" s="234" t="s">
        <v>171</v>
      </c>
      <c r="G481" s="232"/>
      <c r="H481" s="235">
        <v>500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164</v>
      </c>
      <c r="AU481" s="241" t="s">
        <v>85</v>
      </c>
      <c r="AV481" s="15" t="s">
        <v>162</v>
      </c>
      <c r="AW481" s="15" t="s">
        <v>31</v>
      </c>
      <c r="AX481" s="15" t="s">
        <v>83</v>
      </c>
      <c r="AY481" s="241" t="s">
        <v>154</v>
      </c>
    </row>
    <row r="482" spans="1:65" s="2" customFormat="1" ht="24.2" customHeight="1">
      <c r="A482" s="34"/>
      <c r="B482" s="35"/>
      <c r="C482" s="242" t="s">
        <v>369</v>
      </c>
      <c r="D482" s="242" t="s">
        <v>239</v>
      </c>
      <c r="E482" s="243" t="s">
        <v>706</v>
      </c>
      <c r="F482" s="244" t="s">
        <v>707</v>
      </c>
      <c r="G482" s="245" t="s">
        <v>310</v>
      </c>
      <c r="H482" s="246">
        <v>200</v>
      </c>
      <c r="I482" s="247"/>
      <c r="J482" s="248">
        <f>ROUND(I482*H482,2)</f>
        <v>0</v>
      </c>
      <c r="K482" s="244" t="s">
        <v>160</v>
      </c>
      <c r="L482" s="39"/>
      <c r="M482" s="249" t="s">
        <v>1</v>
      </c>
      <c r="N482" s="250" t="s">
        <v>40</v>
      </c>
      <c r="O482" s="71"/>
      <c r="P482" s="201">
        <f>O482*H482</f>
        <v>0</v>
      </c>
      <c r="Q482" s="201">
        <v>0</v>
      </c>
      <c r="R482" s="201">
        <f>Q482*H482</f>
        <v>0</v>
      </c>
      <c r="S482" s="201">
        <v>0</v>
      </c>
      <c r="T482" s="202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203" t="s">
        <v>162</v>
      </c>
      <c r="AT482" s="203" t="s">
        <v>239</v>
      </c>
      <c r="AU482" s="203" t="s">
        <v>85</v>
      </c>
      <c r="AY482" s="17" t="s">
        <v>154</v>
      </c>
      <c r="BE482" s="204">
        <f>IF(N482="základní",J482,0)</f>
        <v>0</v>
      </c>
      <c r="BF482" s="204">
        <f>IF(N482="snížená",J482,0)</f>
        <v>0</v>
      </c>
      <c r="BG482" s="204">
        <f>IF(N482="zákl. přenesená",J482,0)</f>
        <v>0</v>
      </c>
      <c r="BH482" s="204">
        <f>IF(N482="sníž. přenesená",J482,0)</f>
        <v>0</v>
      </c>
      <c r="BI482" s="204">
        <f>IF(N482="nulová",J482,0)</f>
        <v>0</v>
      </c>
      <c r="BJ482" s="17" t="s">
        <v>83</v>
      </c>
      <c r="BK482" s="204">
        <f>ROUND(I482*H482,2)</f>
        <v>0</v>
      </c>
      <c r="BL482" s="17" t="s">
        <v>162</v>
      </c>
      <c r="BM482" s="203" t="s">
        <v>672</v>
      </c>
    </row>
    <row r="483" spans="1:65" s="2" customFormat="1" ht="48.75">
      <c r="A483" s="34"/>
      <c r="B483" s="35"/>
      <c r="C483" s="36"/>
      <c r="D483" s="205" t="s">
        <v>163</v>
      </c>
      <c r="E483" s="36"/>
      <c r="F483" s="206" t="s">
        <v>709</v>
      </c>
      <c r="G483" s="36"/>
      <c r="H483" s="36"/>
      <c r="I483" s="207"/>
      <c r="J483" s="36"/>
      <c r="K483" s="36"/>
      <c r="L483" s="39"/>
      <c r="M483" s="208"/>
      <c r="N483" s="209"/>
      <c r="O483" s="71"/>
      <c r="P483" s="71"/>
      <c r="Q483" s="71"/>
      <c r="R483" s="71"/>
      <c r="S483" s="71"/>
      <c r="T483" s="72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7" t="s">
        <v>163</v>
      </c>
      <c r="AU483" s="17" t="s">
        <v>85</v>
      </c>
    </row>
    <row r="484" spans="1:65" s="14" customFormat="1" ht="11.25">
      <c r="B484" s="221"/>
      <c r="C484" s="222"/>
      <c r="D484" s="205" t="s">
        <v>164</v>
      </c>
      <c r="E484" s="223" t="s">
        <v>1</v>
      </c>
      <c r="F484" s="224" t="s">
        <v>824</v>
      </c>
      <c r="G484" s="222"/>
      <c r="H484" s="223" t="s">
        <v>1</v>
      </c>
      <c r="I484" s="225"/>
      <c r="J484" s="222"/>
      <c r="K484" s="222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164</v>
      </c>
      <c r="AU484" s="230" t="s">
        <v>85</v>
      </c>
      <c r="AV484" s="14" t="s">
        <v>83</v>
      </c>
      <c r="AW484" s="14" t="s">
        <v>31</v>
      </c>
      <c r="AX484" s="14" t="s">
        <v>75</v>
      </c>
      <c r="AY484" s="230" t="s">
        <v>154</v>
      </c>
    </row>
    <row r="485" spans="1:65" s="13" customFormat="1" ht="11.25">
      <c r="B485" s="210"/>
      <c r="C485" s="211"/>
      <c r="D485" s="205" t="s">
        <v>164</v>
      </c>
      <c r="E485" s="212" t="s">
        <v>1</v>
      </c>
      <c r="F485" s="213" t="s">
        <v>867</v>
      </c>
      <c r="G485" s="211"/>
      <c r="H485" s="214">
        <v>200</v>
      </c>
      <c r="I485" s="215"/>
      <c r="J485" s="211"/>
      <c r="K485" s="211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164</v>
      </c>
      <c r="AU485" s="220" t="s">
        <v>85</v>
      </c>
      <c r="AV485" s="13" t="s">
        <v>85</v>
      </c>
      <c r="AW485" s="13" t="s">
        <v>31</v>
      </c>
      <c r="AX485" s="13" t="s">
        <v>75</v>
      </c>
      <c r="AY485" s="220" t="s">
        <v>154</v>
      </c>
    </row>
    <row r="486" spans="1:65" s="15" customFormat="1" ht="11.25">
      <c r="B486" s="231"/>
      <c r="C486" s="232"/>
      <c r="D486" s="205" t="s">
        <v>164</v>
      </c>
      <c r="E486" s="233" t="s">
        <v>1</v>
      </c>
      <c r="F486" s="234" t="s">
        <v>171</v>
      </c>
      <c r="G486" s="232"/>
      <c r="H486" s="235">
        <v>200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AT486" s="241" t="s">
        <v>164</v>
      </c>
      <c r="AU486" s="241" t="s">
        <v>85</v>
      </c>
      <c r="AV486" s="15" t="s">
        <v>162</v>
      </c>
      <c r="AW486" s="15" t="s">
        <v>31</v>
      </c>
      <c r="AX486" s="15" t="s">
        <v>83</v>
      </c>
      <c r="AY486" s="241" t="s">
        <v>154</v>
      </c>
    </row>
    <row r="487" spans="1:65" s="2" customFormat="1" ht="24.2" customHeight="1">
      <c r="A487" s="34"/>
      <c r="B487" s="35"/>
      <c r="C487" s="242" t="s">
        <v>674</v>
      </c>
      <c r="D487" s="242" t="s">
        <v>239</v>
      </c>
      <c r="E487" s="243" t="s">
        <v>710</v>
      </c>
      <c r="F487" s="244" t="s">
        <v>711</v>
      </c>
      <c r="G487" s="245" t="s">
        <v>310</v>
      </c>
      <c r="H487" s="246">
        <v>200</v>
      </c>
      <c r="I487" s="247"/>
      <c r="J487" s="248">
        <f>ROUND(I487*H487,2)</f>
        <v>0</v>
      </c>
      <c r="K487" s="244" t="s">
        <v>160</v>
      </c>
      <c r="L487" s="39"/>
      <c r="M487" s="249" t="s">
        <v>1</v>
      </c>
      <c r="N487" s="250" t="s">
        <v>40</v>
      </c>
      <c r="O487" s="71"/>
      <c r="P487" s="201">
        <f>O487*H487</f>
        <v>0</v>
      </c>
      <c r="Q487" s="201">
        <v>0</v>
      </c>
      <c r="R487" s="201">
        <f>Q487*H487</f>
        <v>0</v>
      </c>
      <c r="S487" s="201">
        <v>0</v>
      </c>
      <c r="T487" s="202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03" t="s">
        <v>162</v>
      </c>
      <c r="AT487" s="203" t="s">
        <v>239</v>
      </c>
      <c r="AU487" s="203" t="s">
        <v>85</v>
      </c>
      <c r="AY487" s="17" t="s">
        <v>154</v>
      </c>
      <c r="BE487" s="204">
        <f>IF(N487="základní",J487,0)</f>
        <v>0</v>
      </c>
      <c r="BF487" s="204">
        <f>IF(N487="snížená",J487,0)</f>
        <v>0</v>
      </c>
      <c r="BG487" s="204">
        <f>IF(N487="zákl. přenesená",J487,0)</f>
        <v>0</v>
      </c>
      <c r="BH487" s="204">
        <f>IF(N487="sníž. přenesená",J487,0)</f>
        <v>0</v>
      </c>
      <c r="BI487" s="204">
        <f>IF(N487="nulová",J487,0)</f>
        <v>0</v>
      </c>
      <c r="BJ487" s="17" t="s">
        <v>83</v>
      </c>
      <c r="BK487" s="204">
        <f>ROUND(I487*H487,2)</f>
        <v>0</v>
      </c>
      <c r="BL487" s="17" t="s">
        <v>162</v>
      </c>
      <c r="BM487" s="203" t="s">
        <v>678</v>
      </c>
    </row>
    <row r="488" spans="1:65" s="2" customFormat="1" ht="48.75">
      <c r="A488" s="34"/>
      <c r="B488" s="35"/>
      <c r="C488" s="36"/>
      <c r="D488" s="205" t="s">
        <v>163</v>
      </c>
      <c r="E488" s="36"/>
      <c r="F488" s="206" t="s">
        <v>713</v>
      </c>
      <c r="G488" s="36"/>
      <c r="H488" s="36"/>
      <c r="I488" s="207"/>
      <c r="J488" s="36"/>
      <c r="K488" s="36"/>
      <c r="L488" s="39"/>
      <c r="M488" s="208"/>
      <c r="N488" s="209"/>
      <c r="O488" s="71"/>
      <c r="P488" s="71"/>
      <c r="Q488" s="71"/>
      <c r="R488" s="71"/>
      <c r="S488" s="71"/>
      <c r="T488" s="72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7" t="s">
        <v>163</v>
      </c>
      <c r="AU488" s="17" t="s">
        <v>85</v>
      </c>
    </row>
    <row r="489" spans="1:65" s="14" customFormat="1" ht="11.25">
      <c r="B489" s="221"/>
      <c r="C489" s="222"/>
      <c r="D489" s="205" t="s">
        <v>164</v>
      </c>
      <c r="E489" s="223" t="s">
        <v>1</v>
      </c>
      <c r="F489" s="224" t="s">
        <v>824</v>
      </c>
      <c r="G489" s="222"/>
      <c r="H489" s="223" t="s">
        <v>1</v>
      </c>
      <c r="I489" s="225"/>
      <c r="J489" s="222"/>
      <c r="K489" s="222"/>
      <c r="L489" s="226"/>
      <c r="M489" s="227"/>
      <c r="N489" s="228"/>
      <c r="O489" s="228"/>
      <c r="P489" s="228"/>
      <c r="Q489" s="228"/>
      <c r="R489" s="228"/>
      <c r="S489" s="228"/>
      <c r="T489" s="229"/>
      <c r="AT489" s="230" t="s">
        <v>164</v>
      </c>
      <c r="AU489" s="230" t="s">
        <v>85</v>
      </c>
      <c r="AV489" s="14" t="s">
        <v>83</v>
      </c>
      <c r="AW489" s="14" t="s">
        <v>31</v>
      </c>
      <c r="AX489" s="14" t="s">
        <v>75</v>
      </c>
      <c r="AY489" s="230" t="s">
        <v>154</v>
      </c>
    </row>
    <row r="490" spans="1:65" s="13" customFormat="1" ht="11.25">
      <c r="B490" s="210"/>
      <c r="C490" s="211"/>
      <c r="D490" s="205" t="s">
        <v>164</v>
      </c>
      <c r="E490" s="212" t="s">
        <v>1</v>
      </c>
      <c r="F490" s="213" t="s">
        <v>867</v>
      </c>
      <c r="G490" s="211"/>
      <c r="H490" s="214">
        <v>200</v>
      </c>
      <c r="I490" s="215"/>
      <c r="J490" s="211"/>
      <c r="K490" s="211"/>
      <c r="L490" s="216"/>
      <c r="M490" s="217"/>
      <c r="N490" s="218"/>
      <c r="O490" s="218"/>
      <c r="P490" s="218"/>
      <c r="Q490" s="218"/>
      <c r="R490" s="218"/>
      <c r="S490" s="218"/>
      <c r="T490" s="219"/>
      <c r="AT490" s="220" t="s">
        <v>164</v>
      </c>
      <c r="AU490" s="220" t="s">
        <v>85</v>
      </c>
      <c r="AV490" s="13" t="s">
        <v>85</v>
      </c>
      <c r="AW490" s="13" t="s">
        <v>31</v>
      </c>
      <c r="AX490" s="13" t="s">
        <v>75</v>
      </c>
      <c r="AY490" s="220" t="s">
        <v>154</v>
      </c>
    </row>
    <row r="491" spans="1:65" s="15" customFormat="1" ht="11.25">
      <c r="B491" s="231"/>
      <c r="C491" s="232"/>
      <c r="D491" s="205" t="s">
        <v>164</v>
      </c>
      <c r="E491" s="233" t="s">
        <v>1</v>
      </c>
      <c r="F491" s="234" t="s">
        <v>171</v>
      </c>
      <c r="G491" s="232"/>
      <c r="H491" s="235">
        <v>200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AT491" s="241" t="s">
        <v>164</v>
      </c>
      <c r="AU491" s="241" t="s">
        <v>85</v>
      </c>
      <c r="AV491" s="15" t="s">
        <v>162</v>
      </c>
      <c r="AW491" s="15" t="s">
        <v>31</v>
      </c>
      <c r="AX491" s="15" t="s">
        <v>83</v>
      </c>
      <c r="AY491" s="241" t="s">
        <v>154</v>
      </c>
    </row>
    <row r="492" spans="1:65" s="2" customFormat="1" ht="24.2" customHeight="1">
      <c r="A492" s="34"/>
      <c r="B492" s="35"/>
      <c r="C492" s="242" t="s">
        <v>360</v>
      </c>
      <c r="D492" s="242" t="s">
        <v>239</v>
      </c>
      <c r="E492" s="243" t="s">
        <v>356</v>
      </c>
      <c r="F492" s="244" t="s">
        <v>357</v>
      </c>
      <c r="G492" s="245" t="s">
        <v>351</v>
      </c>
      <c r="H492" s="246">
        <v>6</v>
      </c>
      <c r="I492" s="247"/>
      <c r="J492" s="248">
        <f>ROUND(I492*H492,2)</f>
        <v>0</v>
      </c>
      <c r="K492" s="244" t="s">
        <v>160</v>
      </c>
      <c r="L492" s="39"/>
      <c r="M492" s="249" t="s">
        <v>1</v>
      </c>
      <c r="N492" s="250" t="s">
        <v>40</v>
      </c>
      <c r="O492" s="71"/>
      <c r="P492" s="201">
        <f>O492*H492</f>
        <v>0</v>
      </c>
      <c r="Q492" s="201">
        <v>0</v>
      </c>
      <c r="R492" s="201">
        <f>Q492*H492</f>
        <v>0</v>
      </c>
      <c r="S492" s="201">
        <v>0</v>
      </c>
      <c r="T492" s="202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03" t="s">
        <v>162</v>
      </c>
      <c r="AT492" s="203" t="s">
        <v>239</v>
      </c>
      <c r="AU492" s="203" t="s">
        <v>85</v>
      </c>
      <c r="AY492" s="17" t="s">
        <v>154</v>
      </c>
      <c r="BE492" s="204">
        <f>IF(N492="základní",J492,0)</f>
        <v>0</v>
      </c>
      <c r="BF492" s="204">
        <f>IF(N492="snížená",J492,0)</f>
        <v>0</v>
      </c>
      <c r="BG492" s="204">
        <f>IF(N492="zákl. přenesená",J492,0)</f>
        <v>0</v>
      </c>
      <c r="BH492" s="204">
        <f>IF(N492="sníž. přenesená",J492,0)</f>
        <v>0</v>
      </c>
      <c r="BI492" s="204">
        <f>IF(N492="nulová",J492,0)</f>
        <v>0</v>
      </c>
      <c r="BJ492" s="17" t="s">
        <v>83</v>
      </c>
      <c r="BK492" s="204">
        <f>ROUND(I492*H492,2)</f>
        <v>0</v>
      </c>
      <c r="BL492" s="17" t="s">
        <v>162</v>
      </c>
      <c r="BM492" s="203" t="s">
        <v>557</v>
      </c>
    </row>
    <row r="493" spans="1:65" s="2" customFormat="1" ht="58.5">
      <c r="A493" s="34"/>
      <c r="B493" s="35"/>
      <c r="C493" s="36"/>
      <c r="D493" s="205" t="s">
        <v>163</v>
      </c>
      <c r="E493" s="36"/>
      <c r="F493" s="206" t="s">
        <v>359</v>
      </c>
      <c r="G493" s="36"/>
      <c r="H493" s="36"/>
      <c r="I493" s="207"/>
      <c r="J493" s="36"/>
      <c r="K493" s="36"/>
      <c r="L493" s="39"/>
      <c r="M493" s="208"/>
      <c r="N493" s="209"/>
      <c r="O493" s="71"/>
      <c r="P493" s="71"/>
      <c r="Q493" s="71"/>
      <c r="R493" s="71"/>
      <c r="S493" s="71"/>
      <c r="T493" s="72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163</v>
      </c>
      <c r="AU493" s="17" t="s">
        <v>85</v>
      </c>
    </row>
    <row r="494" spans="1:65" s="13" customFormat="1" ht="11.25">
      <c r="B494" s="210"/>
      <c r="C494" s="211"/>
      <c r="D494" s="205" t="s">
        <v>164</v>
      </c>
      <c r="E494" s="212" t="s">
        <v>1</v>
      </c>
      <c r="F494" s="213" t="s">
        <v>181</v>
      </c>
      <c r="G494" s="211"/>
      <c r="H494" s="214">
        <v>6</v>
      </c>
      <c r="I494" s="215"/>
      <c r="J494" s="211"/>
      <c r="K494" s="211"/>
      <c r="L494" s="216"/>
      <c r="M494" s="217"/>
      <c r="N494" s="218"/>
      <c r="O494" s="218"/>
      <c r="P494" s="218"/>
      <c r="Q494" s="218"/>
      <c r="R494" s="218"/>
      <c r="S494" s="218"/>
      <c r="T494" s="219"/>
      <c r="AT494" s="220" t="s">
        <v>164</v>
      </c>
      <c r="AU494" s="220" t="s">
        <v>85</v>
      </c>
      <c r="AV494" s="13" t="s">
        <v>85</v>
      </c>
      <c r="AW494" s="13" t="s">
        <v>31</v>
      </c>
      <c r="AX494" s="13" t="s">
        <v>75</v>
      </c>
      <c r="AY494" s="220" t="s">
        <v>154</v>
      </c>
    </row>
    <row r="495" spans="1:65" s="15" customFormat="1" ht="11.25">
      <c r="B495" s="231"/>
      <c r="C495" s="232"/>
      <c r="D495" s="205" t="s">
        <v>164</v>
      </c>
      <c r="E495" s="233" t="s">
        <v>1</v>
      </c>
      <c r="F495" s="234" t="s">
        <v>171</v>
      </c>
      <c r="G495" s="232"/>
      <c r="H495" s="235">
        <v>6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AT495" s="241" t="s">
        <v>164</v>
      </c>
      <c r="AU495" s="241" t="s">
        <v>85</v>
      </c>
      <c r="AV495" s="15" t="s">
        <v>162</v>
      </c>
      <c r="AW495" s="15" t="s">
        <v>31</v>
      </c>
      <c r="AX495" s="15" t="s">
        <v>83</v>
      </c>
      <c r="AY495" s="241" t="s">
        <v>154</v>
      </c>
    </row>
    <row r="496" spans="1:65" s="2" customFormat="1" ht="24.2" customHeight="1">
      <c r="A496" s="34"/>
      <c r="B496" s="35"/>
      <c r="C496" s="242" t="s">
        <v>684</v>
      </c>
      <c r="D496" s="242" t="s">
        <v>239</v>
      </c>
      <c r="E496" s="243" t="s">
        <v>349</v>
      </c>
      <c r="F496" s="244" t="s">
        <v>350</v>
      </c>
      <c r="G496" s="245" t="s">
        <v>351</v>
      </c>
      <c r="H496" s="246">
        <v>50</v>
      </c>
      <c r="I496" s="247"/>
      <c r="J496" s="248">
        <f>ROUND(I496*H496,2)</f>
        <v>0</v>
      </c>
      <c r="K496" s="244" t="s">
        <v>160</v>
      </c>
      <c r="L496" s="39"/>
      <c r="M496" s="249" t="s">
        <v>1</v>
      </c>
      <c r="N496" s="250" t="s">
        <v>40</v>
      </c>
      <c r="O496" s="71"/>
      <c r="P496" s="201">
        <f>O496*H496</f>
        <v>0</v>
      </c>
      <c r="Q496" s="201">
        <v>0</v>
      </c>
      <c r="R496" s="201">
        <f>Q496*H496</f>
        <v>0</v>
      </c>
      <c r="S496" s="201">
        <v>0</v>
      </c>
      <c r="T496" s="202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203" t="s">
        <v>162</v>
      </c>
      <c r="AT496" s="203" t="s">
        <v>239</v>
      </c>
      <c r="AU496" s="203" t="s">
        <v>85</v>
      </c>
      <c r="AY496" s="17" t="s">
        <v>154</v>
      </c>
      <c r="BE496" s="204">
        <f>IF(N496="základní",J496,0)</f>
        <v>0</v>
      </c>
      <c r="BF496" s="204">
        <f>IF(N496="snížená",J496,0)</f>
        <v>0</v>
      </c>
      <c r="BG496" s="204">
        <f>IF(N496="zákl. přenesená",J496,0)</f>
        <v>0</v>
      </c>
      <c r="BH496" s="204">
        <f>IF(N496="sníž. přenesená",J496,0)</f>
        <v>0</v>
      </c>
      <c r="BI496" s="204">
        <f>IF(N496="nulová",J496,0)</f>
        <v>0</v>
      </c>
      <c r="BJ496" s="17" t="s">
        <v>83</v>
      </c>
      <c r="BK496" s="204">
        <f>ROUND(I496*H496,2)</f>
        <v>0</v>
      </c>
      <c r="BL496" s="17" t="s">
        <v>162</v>
      </c>
      <c r="BM496" s="203" t="s">
        <v>687</v>
      </c>
    </row>
    <row r="497" spans="1:65" s="2" customFormat="1" ht="68.25">
      <c r="A497" s="34"/>
      <c r="B497" s="35"/>
      <c r="C497" s="36"/>
      <c r="D497" s="205" t="s">
        <v>163</v>
      </c>
      <c r="E497" s="36"/>
      <c r="F497" s="206" t="s">
        <v>353</v>
      </c>
      <c r="G497" s="36"/>
      <c r="H497" s="36"/>
      <c r="I497" s="207"/>
      <c r="J497" s="36"/>
      <c r="K497" s="36"/>
      <c r="L497" s="39"/>
      <c r="M497" s="208"/>
      <c r="N497" s="209"/>
      <c r="O497" s="71"/>
      <c r="P497" s="71"/>
      <c r="Q497" s="71"/>
      <c r="R497" s="71"/>
      <c r="S497" s="71"/>
      <c r="T497" s="72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T497" s="17" t="s">
        <v>163</v>
      </c>
      <c r="AU497" s="17" t="s">
        <v>85</v>
      </c>
    </row>
    <row r="498" spans="1:65" s="13" customFormat="1" ht="11.25">
      <c r="B498" s="210"/>
      <c r="C498" s="211"/>
      <c r="D498" s="205" t="s">
        <v>164</v>
      </c>
      <c r="E498" s="212" t="s">
        <v>1</v>
      </c>
      <c r="F498" s="213" t="s">
        <v>347</v>
      </c>
      <c r="G498" s="211"/>
      <c r="H498" s="214">
        <v>50</v>
      </c>
      <c r="I498" s="215"/>
      <c r="J498" s="211"/>
      <c r="K498" s="211"/>
      <c r="L498" s="216"/>
      <c r="M498" s="217"/>
      <c r="N498" s="218"/>
      <c r="O498" s="218"/>
      <c r="P498" s="218"/>
      <c r="Q498" s="218"/>
      <c r="R498" s="218"/>
      <c r="S498" s="218"/>
      <c r="T498" s="219"/>
      <c r="AT498" s="220" t="s">
        <v>164</v>
      </c>
      <c r="AU498" s="220" t="s">
        <v>85</v>
      </c>
      <c r="AV498" s="13" t="s">
        <v>85</v>
      </c>
      <c r="AW498" s="13" t="s">
        <v>31</v>
      </c>
      <c r="AX498" s="13" t="s">
        <v>75</v>
      </c>
      <c r="AY498" s="220" t="s">
        <v>154</v>
      </c>
    </row>
    <row r="499" spans="1:65" s="15" customFormat="1" ht="11.25">
      <c r="B499" s="231"/>
      <c r="C499" s="232"/>
      <c r="D499" s="205" t="s">
        <v>164</v>
      </c>
      <c r="E499" s="233" t="s">
        <v>1</v>
      </c>
      <c r="F499" s="234" t="s">
        <v>171</v>
      </c>
      <c r="G499" s="232"/>
      <c r="H499" s="235">
        <v>50</v>
      </c>
      <c r="I499" s="236"/>
      <c r="J499" s="232"/>
      <c r="K499" s="232"/>
      <c r="L499" s="237"/>
      <c r="M499" s="238"/>
      <c r="N499" s="239"/>
      <c r="O499" s="239"/>
      <c r="P499" s="239"/>
      <c r="Q499" s="239"/>
      <c r="R499" s="239"/>
      <c r="S499" s="239"/>
      <c r="T499" s="240"/>
      <c r="AT499" s="241" t="s">
        <v>164</v>
      </c>
      <c r="AU499" s="241" t="s">
        <v>85</v>
      </c>
      <c r="AV499" s="15" t="s">
        <v>162</v>
      </c>
      <c r="AW499" s="15" t="s">
        <v>31</v>
      </c>
      <c r="AX499" s="15" t="s">
        <v>83</v>
      </c>
      <c r="AY499" s="241" t="s">
        <v>154</v>
      </c>
    </row>
    <row r="500" spans="1:65" s="2" customFormat="1" ht="16.5" customHeight="1">
      <c r="A500" s="34"/>
      <c r="B500" s="35"/>
      <c r="C500" s="242" t="s">
        <v>377</v>
      </c>
      <c r="D500" s="242" t="s">
        <v>239</v>
      </c>
      <c r="E500" s="243" t="s">
        <v>717</v>
      </c>
      <c r="F500" s="244" t="s">
        <v>718</v>
      </c>
      <c r="G500" s="245" t="s">
        <v>310</v>
      </c>
      <c r="H500" s="246">
        <v>100</v>
      </c>
      <c r="I500" s="247"/>
      <c r="J500" s="248">
        <f>ROUND(I500*H500,2)</f>
        <v>0</v>
      </c>
      <c r="K500" s="244" t="s">
        <v>160</v>
      </c>
      <c r="L500" s="39"/>
      <c r="M500" s="249" t="s">
        <v>1</v>
      </c>
      <c r="N500" s="250" t="s">
        <v>40</v>
      </c>
      <c r="O500" s="71"/>
      <c r="P500" s="201">
        <f>O500*H500</f>
        <v>0</v>
      </c>
      <c r="Q500" s="201">
        <v>0</v>
      </c>
      <c r="R500" s="201">
        <f>Q500*H500</f>
        <v>0</v>
      </c>
      <c r="S500" s="201">
        <v>0</v>
      </c>
      <c r="T500" s="202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203" t="s">
        <v>162</v>
      </c>
      <c r="AT500" s="203" t="s">
        <v>239</v>
      </c>
      <c r="AU500" s="203" t="s">
        <v>85</v>
      </c>
      <c r="AY500" s="17" t="s">
        <v>154</v>
      </c>
      <c r="BE500" s="204">
        <f>IF(N500="základní",J500,0)</f>
        <v>0</v>
      </c>
      <c r="BF500" s="204">
        <f>IF(N500="snížená",J500,0)</f>
        <v>0</v>
      </c>
      <c r="BG500" s="204">
        <f>IF(N500="zákl. přenesená",J500,0)</f>
        <v>0</v>
      </c>
      <c r="BH500" s="204">
        <f>IF(N500="sníž. přenesená",J500,0)</f>
        <v>0</v>
      </c>
      <c r="BI500" s="204">
        <f>IF(N500="nulová",J500,0)</f>
        <v>0</v>
      </c>
      <c r="BJ500" s="17" t="s">
        <v>83</v>
      </c>
      <c r="BK500" s="204">
        <f>ROUND(I500*H500,2)</f>
        <v>0</v>
      </c>
      <c r="BL500" s="17" t="s">
        <v>162</v>
      </c>
      <c r="BM500" s="203" t="s">
        <v>690</v>
      </c>
    </row>
    <row r="501" spans="1:65" s="2" customFormat="1" ht="39">
      <c r="A501" s="34"/>
      <c r="B501" s="35"/>
      <c r="C501" s="36"/>
      <c r="D501" s="205" t="s">
        <v>163</v>
      </c>
      <c r="E501" s="36"/>
      <c r="F501" s="206" t="s">
        <v>720</v>
      </c>
      <c r="G501" s="36"/>
      <c r="H501" s="36"/>
      <c r="I501" s="207"/>
      <c r="J501" s="36"/>
      <c r="K501" s="36"/>
      <c r="L501" s="39"/>
      <c r="M501" s="208"/>
      <c r="N501" s="209"/>
      <c r="O501" s="71"/>
      <c r="P501" s="71"/>
      <c r="Q501" s="71"/>
      <c r="R501" s="71"/>
      <c r="S501" s="71"/>
      <c r="T501" s="72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T501" s="17" t="s">
        <v>163</v>
      </c>
      <c r="AU501" s="17" t="s">
        <v>85</v>
      </c>
    </row>
    <row r="502" spans="1:65" s="14" customFormat="1" ht="11.25">
      <c r="B502" s="221"/>
      <c r="C502" s="222"/>
      <c r="D502" s="205" t="s">
        <v>164</v>
      </c>
      <c r="E502" s="223" t="s">
        <v>1</v>
      </c>
      <c r="F502" s="224" t="s">
        <v>824</v>
      </c>
      <c r="G502" s="222"/>
      <c r="H502" s="223" t="s">
        <v>1</v>
      </c>
      <c r="I502" s="225"/>
      <c r="J502" s="222"/>
      <c r="K502" s="222"/>
      <c r="L502" s="226"/>
      <c r="M502" s="227"/>
      <c r="N502" s="228"/>
      <c r="O502" s="228"/>
      <c r="P502" s="228"/>
      <c r="Q502" s="228"/>
      <c r="R502" s="228"/>
      <c r="S502" s="228"/>
      <c r="T502" s="229"/>
      <c r="AT502" s="230" t="s">
        <v>164</v>
      </c>
      <c r="AU502" s="230" t="s">
        <v>85</v>
      </c>
      <c r="AV502" s="14" t="s">
        <v>83</v>
      </c>
      <c r="AW502" s="14" t="s">
        <v>31</v>
      </c>
      <c r="AX502" s="14" t="s">
        <v>75</v>
      </c>
      <c r="AY502" s="230" t="s">
        <v>154</v>
      </c>
    </row>
    <row r="503" spans="1:65" s="13" customFormat="1" ht="11.25">
      <c r="B503" s="210"/>
      <c r="C503" s="211"/>
      <c r="D503" s="205" t="s">
        <v>164</v>
      </c>
      <c r="E503" s="212" t="s">
        <v>1</v>
      </c>
      <c r="F503" s="213" t="s">
        <v>848</v>
      </c>
      <c r="G503" s="211"/>
      <c r="H503" s="214">
        <v>100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164</v>
      </c>
      <c r="AU503" s="220" t="s">
        <v>85</v>
      </c>
      <c r="AV503" s="13" t="s">
        <v>85</v>
      </c>
      <c r="AW503" s="13" t="s">
        <v>31</v>
      </c>
      <c r="AX503" s="13" t="s">
        <v>75</v>
      </c>
      <c r="AY503" s="220" t="s">
        <v>154</v>
      </c>
    </row>
    <row r="504" spans="1:65" s="15" customFormat="1" ht="11.25">
      <c r="B504" s="231"/>
      <c r="C504" s="232"/>
      <c r="D504" s="205" t="s">
        <v>164</v>
      </c>
      <c r="E504" s="233" t="s">
        <v>1</v>
      </c>
      <c r="F504" s="234" t="s">
        <v>171</v>
      </c>
      <c r="G504" s="232"/>
      <c r="H504" s="235">
        <v>100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164</v>
      </c>
      <c r="AU504" s="241" t="s">
        <v>85</v>
      </c>
      <c r="AV504" s="15" t="s">
        <v>162</v>
      </c>
      <c r="AW504" s="15" t="s">
        <v>31</v>
      </c>
      <c r="AX504" s="15" t="s">
        <v>83</v>
      </c>
      <c r="AY504" s="241" t="s">
        <v>154</v>
      </c>
    </row>
    <row r="505" spans="1:65" s="2" customFormat="1" ht="24.2" customHeight="1">
      <c r="A505" s="34"/>
      <c r="B505" s="35"/>
      <c r="C505" s="242" t="s">
        <v>691</v>
      </c>
      <c r="D505" s="242" t="s">
        <v>239</v>
      </c>
      <c r="E505" s="243" t="s">
        <v>868</v>
      </c>
      <c r="F505" s="244" t="s">
        <v>869</v>
      </c>
      <c r="G505" s="245" t="s">
        <v>159</v>
      </c>
      <c r="H505" s="246">
        <v>2</v>
      </c>
      <c r="I505" s="247"/>
      <c r="J505" s="248">
        <f>ROUND(I505*H505,2)</f>
        <v>0</v>
      </c>
      <c r="K505" s="244" t="s">
        <v>160</v>
      </c>
      <c r="L505" s="39"/>
      <c r="M505" s="249" t="s">
        <v>1</v>
      </c>
      <c r="N505" s="250" t="s">
        <v>40</v>
      </c>
      <c r="O505" s="71"/>
      <c r="P505" s="201">
        <f>O505*H505</f>
        <v>0</v>
      </c>
      <c r="Q505" s="201">
        <v>0</v>
      </c>
      <c r="R505" s="201">
        <f>Q505*H505</f>
        <v>0</v>
      </c>
      <c r="S505" s="201">
        <v>0</v>
      </c>
      <c r="T505" s="202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203" t="s">
        <v>162</v>
      </c>
      <c r="AT505" s="203" t="s">
        <v>239</v>
      </c>
      <c r="AU505" s="203" t="s">
        <v>85</v>
      </c>
      <c r="AY505" s="17" t="s">
        <v>154</v>
      </c>
      <c r="BE505" s="204">
        <f>IF(N505="základní",J505,0)</f>
        <v>0</v>
      </c>
      <c r="BF505" s="204">
        <f>IF(N505="snížená",J505,0)</f>
        <v>0</v>
      </c>
      <c r="BG505" s="204">
        <f>IF(N505="zákl. přenesená",J505,0)</f>
        <v>0</v>
      </c>
      <c r="BH505" s="204">
        <f>IF(N505="sníž. přenesená",J505,0)</f>
        <v>0</v>
      </c>
      <c r="BI505" s="204">
        <f>IF(N505="nulová",J505,0)</f>
        <v>0</v>
      </c>
      <c r="BJ505" s="17" t="s">
        <v>83</v>
      </c>
      <c r="BK505" s="204">
        <f>ROUND(I505*H505,2)</f>
        <v>0</v>
      </c>
      <c r="BL505" s="17" t="s">
        <v>162</v>
      </c>
      <c r="BM505" s="203" t="s">
        <v>692</v>
      </c>
    </row>
    <row r="506" spans="1:65" s="2" customFormat="1" ht="87.75">
      <c r="A506" s="34"/>
      <c r="B506" s="35"/>
      <c r="C506" s="36"/>
      <c r="D506" s="205" t="s">
        <v>163</v>
      </c>
      <c r="E506" s="36"/>
      <c r="F506" s="206" t="s">
        <v>870</v>
      </c>
      <c r="G506" s="36"/>
      <c r="H506" s="36"/>
      <c r="I506" s="207"/>
      <c r="J506" s="36"/>
      <c r="K506" s="36"/>
      <c r="L506" s="39"/>
      <c r="M506" s="208"/>
      <c r="N506" s="209"/>
      <c r="O506" s="71"/>
      <c r="P506" s="71"/>
      <c r="Q506" s="71"/>
      <c r="R506" s="71"/>
      <c r="S506" s="71"/>
      <c r="T506" s="72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163</v>
      </c>
      <c r="AU506" s="17" t="s">
        <v>85</v>
      </c>
    </row>
    <row r="507" spans="1:65" s="14" customFormat="1" ht="11.25">
      <c r="B507" s="221"/>
      <c r="C507" s="222"/>
      <c r="D507" s="205" t="s">
        <v>164</v>
      </c>
      <c r="E507" s="223" t="s">
        <v>1</v>
      </c>
      <c r="F507" s="224" t="s">
        <v>824</v>
      </c>
      <c r="G507" s="222"/>
      <c r="H507" s="223" t="s">
        <v>1</v>
      </c>
      <c r="I507" s="225"/>
      <c r="J507" s="222"/>
      <c r="K507" s="222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164</v>
      </c>
      <c r="AU507" s="230" t="s">
        <v>85</v>
      </c>
      <c r="AV507" s="14" t="s">
        <v>83</v>
      </c>
      <c r="AW507" s="14" t="s">
        <v>31</v>
      </c>
      <c r="AX507" s="14" t="s">
        <v>75</v>
      </c>
      <c r="AY507" s="230" t="s">
        <v>154</v>
      </c>
    </row>
    <row r="508" spans="1:65" s="13" customFormat="1" ht="11.25">
      <c r="B508" s="210"/>
      <c r="C508" s="211"/>
      <c r="D508" s="205" t="s">
        <v>164</v>
      </c>
      <c r="E508" s="212" t="s">
        <v>1</v>
      </c>
      <c r="F508" s="213" t="s">
        <v>85</v>
      </c>
      <c r="G508" s="211"/>
      <c r="H508" s="214">
        <v>2</v>
      </c>
      <c r="I508" s="215"/>
      <c r="J508" s="211"/>
      <c r="K508" s="211"/>
      <c r="L508" s="216"/>
      <c r="M508" s="217"/>
      <c r="N508" s="218"/>
      <c r="O508" s="218"/>
      <c r="P508" s="218"/>
      <c r="Q508" s="218"/>
      <c r="R508" s="218"/>
      <c r="S508" s="218"/>
      <c r="T508" s="219"/>
      <c r="AT508" s="220" t="s">
        <v>164</v>
      </c>
      <c r="AU508" s="220" t="s">
        <v>85</v>
      </c>
      <c r="AV508" s="13" t="s">
        <v>85</v>
      </c>
      <c r="AW508" s="13" t="s">
        <v>31</v>
      </c>
      <c r="AX508" s="13" t="s">
        <v>75</v>
      </c>
      <c r="AY508" s="220" t="s">
        <v>154</v>
      </c>
    </row>
    <row r="509" spans="1:65" s="15" customFormat="1" ht="11.25">
      <c r="B509" s="231"/>
      <c r="C509" s="232"/>
      <c r="D509" s="205" t="s">
        <v>164</v>
      </c>
      <c r="E509" s="233" t="s">
        <v>1</v>
      </c>
      <c r="F509" s="234" t="s">
        <v>171</v>
      </c>
      <c r="G509" s="232"/>
      <c r="H509" s="235">
        <v>2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AT509" s="241" t="s">
        <v>164</v>
      </c>
      <c r="AU509" s="241" t="s">
        <v>85</v>
      </c>
      <c r="AV509" s="15" t="s">
        <v>162</v>
      </c>
      <c r="AW509" s="15" t="s">
        <v>31</v>
      </c>
      <c r="AX509" s="15" t="s">
        <v>83</v>
      </c>
      <c r="AY509" s="241" t="s">
        <v>154</v>
      </c>
    </row>
    <row r="510" spans="1:65" s="12" customFormat="1" ht="22.9" customHeight="1">
      <c r="B510" s="175"/>
      <c r="C510" s="176"/>
      <c r="D510" s="177" t="s">
        <v>74</v>
      </c>
      <c r="E510" s="189" t="s">
        <v>404</v>
      </c>
      <c r="F510" s="189" t="s">
        <v>405</v>
      </c>
      <c r="G510" s="176"/>
      <c r="H510" s="176"/>
      <c r="I510" s="179"/>
      <c r="J510" s="190">
        <f>BK510</f>
        <v>0</v>
      </c>
      <c r="K510" s="176"/>
      <c r="L510" s="181"/>
      <c r="M510" s="182"/>
      <c r="N510" s="183"/>
      <c r="O510" s="183"/>
      <c r="P510" s="184">
        <f>SUM(P511:P561)</f>
        <v>0</v>
      </c>
      <c r="Q510" s="183"/>
      <c r="R510" s="184">
        <f>SUM(R511:R561)</f>
        <v>0</v>
      </c>
      <c r="S510" s="183"/>
      <c r="T510" s="185">
        <f>SUM(T511:T561)</f>
        <v>0</v>
      </c>
      <c r="AR510" s="186" t="s">
        <v>162</v>
      </c>
      <c r="AT510" s="187" t="s">
        <v>74</v>
      </c>
      <c r="AU510" s="187" t="s">
        <v>83</v>
      </c>
      <c r="AY510" s="186" t="s">
        <v>154</v>
      </c>
      <c r="BK510" s="188">
        <f>SUM(BK511:BK561)</f>
        <v>0</v>
      </c>
    </row>
    <row r="511" spans="1:65" s="2" customFormat="1" ht="62.65" customHeight="1">
      <c r="A511" s="34"/>
      <c r="B511" s="35"/>
      <c r="C511" s="242" t="s">
        <v>382</v>
      </c>
      <c r="D511" s="242" t="s">
        <v>239</v>
      </c>
      <c r="E511" s="243" t="s">
        <v>407</v>
      </c>
      <c r="F511" s="244" t="s">
        <v>408</v>
      </c>
      <c r="G511" s="245" t="s">
        <v>159</v>
      </c>
      <c r="H511" s="246">
        <v>2</v>
      </c>
      <c r="I511" s="247"/>
      <c r="J511" s="248">
        <f>ROUND(I511*H511,2)</f>
        <v>0</v>
      </c>
      <c r="K511" s="244" t="s">
        <v>160</v>
      </c>
      <c r="L511" s="39"/>
      <c r="M511" s="249" t="s">
        <v>1</v>
      </c>
      <c r="N511" s="250" t="s">
        <v>40</v>
      </c>
      <c r="O511" s="71"/>
      <c r="P511" s="201">
        <f>O511*H511</f>
        <v>0</v>
      </c>
      <c r="Q511" s="201">
        <v>0</v>
      </c>
      <c r="R511" s="201">
        <f>Q511*H511</f>
        <v>0</v>
      </c>
      <c r="S511" s="201">
        <v>0</v>
      </c>
      <c r="T511" s="202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03" t="s">
        <v>409</v>
      </c>
      <c r="AT511" s="203" t="s">
        <v>239</v>
      </c>
      <c r="AU511" s="203" t="s">
        <v>85</v>
      </c>
      <c r="AY511" s="17" t="s">
        <v>154</v>
      </c>
      <c r="BE511" s="204">
        <f>IF(N511="základní",J511,0)</f>
        <v>0</v>
      </c>
      <c r="BF511" s="204">
        <f>IF(N511="snížená",J511,0)</f>
        <v>0</v>
      </c>
      <c r="BG511" s="204">
        <f>IF(N511="zákl. přenesená",J511,0)</f>
        <v>0</v>
      </c>
      <c r="BH511" s="204">
        <f>IF(N511="sníž. přenesená",J511,0)</f>
        <v>0</v>
      </c>
      <c r="BI511" s="204">
        <f>IF(N511="nulová",J511,0)</f>
        <v>0</v>
      </c>
      <c r="BJ511" s="17" t="s">
        <v>83</v>
      </c>
      <c r="BK511" s="204">
        <f>ROUND(I511*H511,2)</f>
        <v>0</v>
      </c>
      <c r="BL511" s="17" t="s">
        <v>409</v>
      </c>
      <c r="BM511" s="203" t="s">
        <v>697</v>
      </c>
    </row>
    <row r="512" spans="1:65" s="2" customFormat="1" ht="78">
      <c r="A512" s="34"/>
      <c r="B512" s="35"/>
      <c r="C512" s="36"/>
      <c r="D512" s="205" t="s">
        <v>163</v>
      </c>
      <c r="E512" s="36"/>
      <c r="F512" s="206" t="s">
        <v>411</v>
      </c>
      <c r="G512" s="36"/>
      <c r="H512" s="36"/>
      <c r="I512" s="207"/>
      <c r="J512" s="36"/>
      <c r="K512" s="36"/>
      <c r="L512" s="39"/>
      <c r="M512" s="208"/>
      <c r="N512" s="209"/>
      <c r="O512" s="71"/>
      <c r="P512" s="71"/>
      <c r="Q512" s="71"/>
      <c r="R512" s="71"/>
      <c r="S512" s="71"/>
      <c r="T512" s="72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7" t="s">
        <v>163</v>
      </c>
      <c r="AU512" s="17" t="s">
        <v>85</v>
      </c>
    </row>
    <row r="513" spans="1:65" s="14" customFormat="1" ht="11.25">
      <c r="B513" s="221"/>
      <c r="C513" s="222"/>
      <c r="D513" s="205" t="s">
        <v>164</v>
      </c>
      <c r="E513" s="223" t="s">
        <v>1</v>
      </c>
      <c r="F513" s="224" t="s">
        <v>412</v>
      </c>
      <c r="G513" s="222"/>
      <c r="H513" s="223" t="s">
        <v>1</v>
      </c>
      <c r="I513" s="225"/>
      <c r="J513" s="222"/>
      <c r="K513" s="222"/>
      <c r="L513" s="226"/>
      <c r="M513" s="227"/>
      <c r="N513" s="228"/>
      <c r="O513" s="228"/>
      <c r="P513" s="228"/>
      <c r="Q513" s="228"/>
      <c r="R513" s="228"/>
      <c r="S513" s="228"/>
      <c r="T513" s="229"/>
      <c r="AT513" s="230" t="s">
        <v>164</v>
      </c>
      <c r="AU513" s="230" t="s">
        <v>85</v>
      </c>
      <c r="AV513" s="14" t="s">
        <v>83</v>
      </c>
      <c r="AW513" s="14" t="s">
        <v>31</v>
      </c>
      <c r="AX513" s="14" t="s">
        <v>75</v>
      </c>
      <c r="AY513" s="230" t="s">
        <v>154</v>
      </c>
    </row>
    <row r="514" spans="1:65" s="13" customFormat="1" ht="11.25">
      <c r="B514" s="210"/>
      <c r="C514" s="211"/>
      <c r="D514" s="205" t="s">
        <v>164</v>
      </c>
      <c r="E514" s="212" t="s">
        <v>1</v>
      </c>
      <c r="F514" s="213" t="s">
        <v>85</v>
      </c>
      <c r="G514" s="211"/>
      <c r="H514" s="214">
        <v>2</v>
      </c>
      <c r="I514" s="215"/>
      <c r="J514" s="211"/>
      <c r="K514" s="211"/>
      <c r="L514" s="216"/>
      <c r="M514" s="217"/>
      <c r="N514" s="218"/>
      <c r="O514" s="218"/>
      <c r="P514" s="218"/>
      <c r="Q514" s="218"/>
      <c r="R514" s="218"/>
      <c r="S514" s="218"/>
      <c r="T514" s="219"/>
      <c r="AT514" s="220" t="s">
        <v>164</v>
      </c>
      <c r="AU514" s="220" t="s">
        <v>85</v>
      </c>
      <c r="AV514" s="13" t="s">
        <v>85</v>
      </c>
      <c r="AW514" s="13" t="s">
        <v>31</v>
      </c>
      <c r="AX514" s="13" t="s">
        <v>75</v>
      </c>
      <c r="AY514" s="220" t="s">
        <v>154</v>
      </c>
    </row>
    <row r="515" spans="1:65" s="15" customFormat="1" ht="11.25">
      <c r="B515" s="231"/>
      <c r="C515" s="232"/>
      <c r="D515" s="205" t="s">
        <v>164</v>
      </c>
      <c r="E515" s="233" t="s">
        <v>1</v>
      </c>
      <c r="F515" s="234" t="s">
        <v>171</v>
      </c>
      <c r="G515" s="232"/>
      <c r="H515" s="235">
        <v>2</v>
      </c>
      <c r="I515" s="236"/>
      <c r="J515" s="232"/>
      <c r="K515" s="232"/>
      <c r="L515" s="237"/>
      <c r="M515" s="238"/>
      <c r="N515" s="239"/>
      <c r="O515" s="239"/>
      <c r="P515" s="239"/>
      <c r="Q515" s="239"/>
      <c r="R515" s="239"/>
      <c r="S515" s="239"/>
      <c r="T515" s="240"/>
      <c r="AT515" s="241" t="s">
        <v>164</v>
      </c>
      <c r="AU515" s="241" t="s">
        <v>85</v>
      </c>
      <c r="AV515" s="15" t="s">
        <v>162</v>
      </c>
      <c r="AW515" s="15" t="s">
        <v>31</v>
      </c>
      <c r="AX515" s="15" t="s">
        <v>83</v>
      </c>
      <c r="AY515" s="241" t="s">
        <v>154</v>
      </c>
    </row>
    <row r="516" spans="1:65" s="2" customFormat="1" ht="55.5" customHeight="1">
      <c r="A516" s="34"/>
      <c r="B516" s="35"/>
      <c r="C516" s="242" t="s">
        <v>701</v>
      </c>
      <c r="D516" s="242" t="s">
        <v>239</v>
      </c>
      <c r="E516" s="243" t="s">
        <v>422</v>
      </c>
      <c r="F516" s="244" t="s">
        <v>423</v>
      </c>
      <c r="G516" s="245" t="s">
        <v>191</v>
      </c>
      <c r="H516" s="246">
        <v>670.12</v>
      </c>
      <c r="I516" s="247"/>
      <c r="J516" s="248">
        <f>ROUND(I516*H516,2)</f>
        <v>0</v>
      </c>
      <c r="K516" s="244" t="s">
        <v>160</v>
      </c>
      <c r="L516" s="39"/>
      <c r="M516" s="249" t="s">
        <v>1</v>
      </c>
      <c r="N516" s="250" t="s">
        <v>40</v>
      </c>
      <c r="O516" s="71"/>
      <c r="P516" s="201">
        <f>O516*H516</f>
        <v>0</v>
      </c>
      <c r="Q516" s="201">
        <v>0</v>
      </c>
      <c r="R516" s="201">
        <f>Q516*H516</f>
        <v>0</v>
      </c>
      <c r="S516" s="201">
        <v>0</v>
      </c>
      <c r="T516" s="202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203" t="s">
        <v>409</v>
      </c>
      <c r="AT516" s="203" t="s">
        <v>239</v>
      </c>
      <c r="AU516" s="203" t="s">
        <v>85</v>
      </c>
      <c r="AY516" s="17" t="s">
        <v>154</v>
      </c>
      <c r="BE516" s="204">
        <f>IF(N516="základní",J516,0)</f>
        <v>0</v>
      </c>
      <c r="BF516" s="204">
        <f>IF(N516="snížená",J516,0)</f>
        <v>0</v>
      </c>
      <c r="BG516" s="204">
        <f>IF(N516="zákl. přenesená",J516,0)</f>
        <v>0</v>
      </c>
      <c r="BH516" s="204">
        <f>IF(N516="sníž. přenesená",J516,0)</f>
        <v>0</v>
      </c>
      <c r="BI516" s="204">
        <f>IF(N516="nulová",J516,0)</f>
        <v>0</v>
      </c>
      <c r="BJ516" s="17" t="s">
        <v>83</v>
      </c>
      <c r="BK516" s="204">
        <f>ROUND(I516*H516,2)</f>
        <v>0</v>
      </c>
      <c r="BL516" s="17" t="s">
        <v>409</v>
      </c>
      <c r="BM516" s="203" t="s">
        <v>702</v>
      </c>
    </row>
    <row r="517" spans="1:65" s="2" customFormat="1" ht="78">
      <c r="A517" s="34"/>
      <c r="B517" s="35"/>
      <c r="C517" s="36"/>
      <c r="D517" s="205" t="s">
        <v>163</v>
      </c>
      <c r="E517" s="36"/>
      <c r="F517" s="206" t="s">
        <v>425</v>
      </c>
      <c r="G517" s="36"/>
      <c r="H517" s="36"/>
      <c r="I517" s="207"/>
      <c r="J517" s="36"/>
      <c r="K517" s="36"/>
      <c r="L517" s="39"/>
      <c r="M517" s="208"/>
      <c r="N517" s="209"/>
      <c r="O517" s="71"/>
      <c r="P517" s="71"/>
      <c r="Q517" s="71"/>
      <c r="R517" s="71"/>
      <c r="S517" s="71"/>
      <c r="T517" s="72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163</v>
      </c>
      <c r="AU517" s="17" t="s">
        <v>85</v>
      </c>
    </row>
    <row r="518" spans="1:65" s="14" customFormat="1" ht="11.25">
      <c r="B518" s="221"/>
      <c r="C518" s="222"/>
      <c r="D518" s="205" t="s">
        <v>164</v>
      </c>
      <c r="E518" s="223" t="s">
        <v>1</v>
      </c>
      <c r="F518" s="224" t="s">
        <v>871</v>
      </c>
      <c r="G518" s="222"/>
      <c r="H518" s="223" t="s">
        <v>1</v>
      </c>
      <c r="I518" s="225"/>
      <c r="J518" s="222"/>
      <c r="K518" s="222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164</v>
      </c>
      <c r="AU518" s="230" t="s">
        <v>85</v>
      </c>
      <c r="AV518" s="14" t="s">
        <v>83</v>
      </c>
      <c r="AW518" s="14" t="s">
        <v>31</v>
      </c>
      <c r="AX518" s="14" t="s">
        <v>75</v>
      </c>
      <c r="AY518" s="230" t="s">
        <v>154</v>
      </c>
    </row>
    <row r="519" spans="1:65" s="13" customFormat="1" ht="11.25">
      <c r="B519" s="210"/>
      <c r="C519" s="211"/>
      <c r="D519" s="205" t="s">
        <v>164</v>
      </c>
      <c r="E519" s="212" t="s">
        <v>1</v>
      </c>
      <c r="F519" s="213" t="s">
        <v>872</v>
      </c>
      <c r="G519" s="211"/>
      <c r="H519" s="214">
        <v>670</v>
      </c>
      <c r="I519" s="215"/>
      <c r="J519" s="211"/>
      <c r="K519" s="211"/>
      <c r="L519" s="216"/>
      <c r="M519" s="217"/>
      <c r="N519" s="218"/>
      <c r="O519" s="218"/>
      <c r="P519" s="218"/>
      <c r="Q519" s="218"/>
      <c r="R519" s="218"/>
      <c r="S519" s="218"/>
      <c r="T519" s="219"/>
      <c r="AT519" s="220" t="s">
        <v>164</v>
      </c>
      <c r="AU519" s="220" t="s">
        <v>85</v>
      </c>
      <c r="AV519" s="13" t="s">
        <v>85</v>
      </c>
      <c r="AW519" s="13" t="s">
        <v>31</v>
      </c>
      <c r="AX519" s="13" t="s">
        <v>75</v>
      </c>
      <c r="AY519" s="220" t="s">
        <v>154</v>
      </c>
    </row>
    <row r="520" spans="1:65" s="14" customFormat="1" ht="11.25">
      <c r="B520" s="221"/>
      <c r="C520" s="222"/>
      <c r="D520" s="205" t="s">
        <v>164</v>
      </c>
      <c r="E520" s="223" t="s">
        <v>1</v>
      </c>
      <c r="F520" s="224" t="s">
        <v>873</v>
      </c>
      <c r="G520" s="222"/>
      <c r="H520" s="223" t="s">
        <v>1</v>
      </c>
      <c r="I520" s="225"/>
      <c r="J520" s="222"/>
      <c r="K520" s="222"/>
      <c r="L520" s="226"/>
      <c r="M520" s="227"/>
      <c r="N520" s="228"/>
      <c r="O520" s="228"/>
      <c r="P520" s="228"/>
      <c r="Q520" s="228"/>
      <c r="R520" s="228"/>
      <c r="S520" s="228"/>
      <c r="T520" s="229"/>
      <c r="AT520" s="230" t="s">
        <v>164</v>
      </c>
      <c r="AU520" s="230" t="s">
        <v>85</v>
      </c>
      <c r="AV520" s="14" t="s">
        <v>83</v>
      </c>
      <c r="AW520" s="14" t="s">
        <v>31</v>
      </c>
      <c r="AX520" s="14" t="s">
        <v>75</v>
      </c>
      <c r="AY520" s="230" t="s">
        <v>154</v>
      </c>
    </row>
    <row r="521" spans="1:65" s="13" customFormat="1" ht="11.25">
      <c r="B521" s="210"/>
      <c r="C521" s="211"/>
      <c r="D521" s="205" t="s">
        <v>164</v>
      </c>
      <c r="E521" s="212" t="s">
        <v>1</v>
      </c>
      <c r="F521" s="213" t="s">
        <v>874</v>
      </c>
      <c r="G521" s="211"/>
      <c r="H521" s="214">
        <v>0.12</v>
      </c>
      <c r="I521" s="215"/>
      <c r="J521" s="211"/>
      <c r="K521" s="211"/>
      <c r="L521" s="216"/>
      <c r="M521" s="217"/>
      <c r="N521" s="218"/>
      <c r="O521" s="218"/>
      <c r="P521" s="218"/>
      <c r="Q521" s="218"/>
      <c r="R521" s="218"/>
      <c r="S521" s="218"/>
      <c r="T521" s="219"/>
      <c r="AT521" s="220" t="s">
        <v>164</v>
      </c>
      <c r="AU521" s="220" t="s">
        <v>85</v>
      </c>
      <c r="AV521" s="13" t="s">
        <v>85</v>
      </c>
      <c r="AW521" s="13" t="s">
        <v>31</v>
      </c>
      <c r="AX521" s="13" t="s">
        <v>75</v>
      </c>
      <c r="AY521" s="220" t="s">
        <v>154</v>
      </c>
    </row>
    <row r="522" spans="1:65" s="15" customFormat="1" ht="11.25">
      <c r="B522" s="231"/>
      <c r="C522" s="232"/>
      <c r="D522" s="205" t="s">
        <v>164</v>
      </c>
      <c r="E522" s="233" t="s">
        <v>1</v>
      </c>
      <c r="F522" s="234" t="s">
        <v>171</v>
      </c>
      <c r="G522" s="232"/>
      <c r="H522" s="235">
        <v>670.12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164</v>
      </c>
      <c r="AU522" s="241" t="s">
        <v>85</v>
      </c>
      <c r="AV522" s="15" t="s">
        <v>162</v>
      </c>
      <c r="AW522" s="15" t="s">
        <v>31</v>
      </c>
      <c r="AX522" s="15" t="s">
        <v>83</v>
      </c>
      <c r="AY522" s="241" t="s">
        <v>154</v>
      </c>
    </row>
    <row r="523" spans="1:65" s="2" customFormat="1" ht="66.75" customHeight="1">
      <c r="A523" s="34"/>
      <c r="B523" s="35"/>
      <c r="C523" s="242" t="s">
        <v>391</v>
      </c>
      <c r="D523" s="242" t="s">
        <v>239</v>
      </c>
      <c r="E523" s="243" t="s">
        <v>430</v>
      </c>
      <c r="F523" s="244" t="s">
        <v>431</v>
      </c>
      <c r="G523" s="245" t="s">
        <v>191</v>
      </c>
      <c r="H523" s="246">
        <v>18.3</v>
      </c>
      <c r="I523" s="247"/>
      <c r="J523" s="248">
        <f>ROUND(I523*H523,2)</f>
        <v>0</v>
      </c>
      <c r="K523" s="244" t="s">
        <v>160</v>
      </c>
      <c r="L523" s="39"/>
      <c r="M523" s="249" t="s">
        <v>1</v>
      </c>
      <c r="N523" s="250" t="s">
        <v>40</v>
      </c>
      <c r="O523" s="71"/>
      <c r="P523" s="201">
        <f>O523*H523</f>
        <v>0</v>
      </c>
      <c r="Q523" s="201">
        <v>0</v>
      </c>
      <c r="R523" s="201">
        <f>Q523*H523</f>
        <v>0</v>
      </c>
      <c r="S523" s="201">
        <v>0</v>
      </c>
      <c r="T523" s="202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203" t="s">
        <v>409</v>
      </c>
      <c r="AT523" s="203" t="s">
        <v>239</v>
      </c>
      <c r="AU523" s="203" t="s">
        <v>85</v>
      </c>
      <c r="AY523" s="17" t="s">
        <v>154</v>
      </c>
      <c r="BE523" s="204">
        <f>IF(N523="základní",J523,0)</f>
        <v>0</v>
      </c>
      <c r="BF523" s="204">
        <f>IF(N523="snížená",J523,0)</f>
        <v>0</v>
      </c>
      <c r="BG523" s="204">
        <f>IF(N523="zákl. přenesená",J523,0)</f>
        <v>0</v>
      </c>
      <c r="BH523" s="204">
        <f>IF(N523="sníž. přenesená",J523,0)</f>
        <v>0</v>
      </c>
      <c r="BI523" s="204">
        <f>IF(N523="nulová",J523,0)</f>
        <v>0</v>
      </c>
      <c r="BJ523" s="17" t="s">
        <v>83</v>
      </c>
      <c r="BK523" s="204">
        <f>ROUND(I523*H523,2)</f>
        <v>0</v>
      </c>
      <c r="BL523" s="17" t="s">
        <v>409</v>
      </c>
      <c r="BM523" s="203" t="s">
        <v>704</v>
      </c>
    </row>
    <row r="524" spans="1:65" s="2" customFormat="1" ht="78">
      <c r="A524" s="34"/>
      <c r="B524" s="35"/>
      <c r="C524" s="36"/>
      <c r="D524" s="205" t="s">
        <v>163</v>
      </c>
      <c r="E524" s="36"/>
      <c r="F524" s="206" t="s">
        <v>875</v>
      </c>
      <c r="G524" s="36"/>
      <c r="H524" s="36"/>
      <c r="I524" s="207"/>
      <c r="J524" s="36"/>
      <c r="K524" s="36"/>
      <c r="L524" s="39"/>
      <c r="M524" s="208"/>
      <c r="N524" s="209"/>
      <c r="O524" s="71"/>
      <c r="P524" s="71"/>
      <c r="Q524" s="71"/>
      <c r="R524" s="71"/>
      <c r="S524" s="71"/>
      <c r="T524" s="72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163</v>
      </c>
      <c r="AU524" s="17" t="s">
        <v>85</v>
      </c>
    </row>
    <row r="525" spans="1:65" s="14" customFormat="1" ht="22.5">
      <c r="B525" s="221"/>
      <c r="C525" s="222"/>
      <c r="D525" s="205" t="s">
        <v>164</v>
      </c>
      <c r="E525" s="223" t="s">
        <v>1</v>
      </c>
      <c r="F525" s="224" t="s">
        <v>876</v>
      </c>
      <c r="G525" s="222"/>
      <c r="H525" s="223" t="s">
        <v>1</v>
      </c>
      <c r="I525" s="225"/>
      <c r="J525" s="222"/>
      <c r="K525" s="222"/>
      <c r="L525" s="226"/>
      <c r="M525" s="227"/>
      <c r="N525" s="228"/>
      <c r="O525" s="228"/>
      <c r="P525" s="228"/>
      <c r="Q525" s="228"/>
      <c r="R525" s="228"/>
      <c r="S525" s="228"/>
      <c r="T525" s="229"/>
      <c r="AT525" s="230" t="s">
        <v>164</v>
      </c>
      <c r="AU525" s="230" t="s">
        <v>85</v>
      </c>
      <c r="AV525" s="14" t="s">
        <v>83</v>
      </c>
      <c r="AW525" s="14" t="s">
        <v>31</v>
      </c>
      <c r="AX525" s="14" t="s">
        <v>75</v>
      </c>
      <c r="AY525" s="230" t="s">
        <v>154</v>
      </c>
    </row>
    <row r="526" spans="1:65" s="13" customFormat="1" ht="11.25">
      <c r="B526" s="210"/>
      <c r="C526" s="211"/>
      <c r="D526" s="205" t="s">
        <v>164</v>
      </c>
      <c r="E526" s="212" t="s">
        <v>1</v>
      </c>
      <c r="F526" s="213" t="s">
        <v>877</v>
      </c>
      <c r="G526" s="211"/>
      <c r="H526" s="214">
        <v>18.3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164</v>
      </c>
      <c r="AU526" s="220" t="s">
        <v>85</v>
      </c>
      <c r="AV526" s="13" t="s">
        <v>85</v>
      </c>
      <c r="AW526" s="13" t="s">
        <v>31</v>
      </c>
      <c r="AX526" s="13" t="s">
        <v>75</v>
      </c>
      <c r="AY526" s="220" t="s">
        <v>154</v>
      </c>
    </row>
    <row r="527" spans="1:65" s="15" customFormat="1" ht="11.25">
      <c r="B527" s="231"/>
      <c r="C527" s="232"/>
      <c r="D527" s="205" t="s">
        <v>164</v>
      </c>
      <c r="E527" s="233" t="s">
        <v>1</v>
      </c>
      <c r="F527" s="234" t="s">
        <v>171</v>
      </c>
      <c r="G527" s="232"/>
      <c r="H527" s="235">
        <v>18.3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AT527" s="241" t="s">
        <v>164</v>
      </c>
      <c r="AU527" s="241" t="s">
        <v>85</v>
      </c>
      <c r="AV527" s="15" t="s">
        <v>162</v>
      </c>
      <c r="AW527" s="15" t="s">
        <v>31</v>
      </c>
      <c r="AX527" s="15" t="s">
        <v>83</v>
      </c>
      <c r="AY527" s="241" t="s">
        <v>154</v>
      </c>
    </row>
    <row r="528" spans="1:65" s="2" customFormat="1" ht="66.75" customHeight="1">
      <c r="A528" s="34"/>
      <c r="B528" s="35"/>
      <c r="C528" s="242" t="s">
        <v>705</v>
      </c>
      <c r="D528" s="242" t="s">
        <v>239</v>
      </c>
      <c r="E528" s="243" t="s">
        <v>442</v>
      </c>
      <c r="F528" s="244" t="s">
        <v>443</v>
      </c>
      <c r="G528" s="245" t="s">
        <v>191</v>
      </c>
      <c r="H528" s="246">
        <v>56.43</v>
      </c>
      <c r="I528" s="247"/>
      <c r="J528" s="248">
        <f>ROUND(I528*H528,2)</f>
        <v>0</v>
      </c>
      <c r="K528" s="244" t="s">
        <v>160</v>
      </c>
      <c r="L528" s="39"/>
      <c r="M528" s="249" t="s">
        <v>1</v>
      </c>
      <c r="N528" s="250" t="s">
        <v>40</v>
      </c>
      <c r="O528" s="71"/>
      <c r="P528" s="201">
        <f>O528*H528</f>
        <v>0</v>
      </c>
      <c r="Q528" s="201">
        <v>0</v>
      </c>
      <c r="R528" s="201">
        <f>Q528*H528</f>
        <v>0</v>
      </c>
      <c r="S528" s="201">
        <v>0</v>
      </c>
      <c r="T528" s="202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203" t="s">
        <v>409</v>
      </c>
      <c r="AT528" s="203" t="s">
        <v>239</v>
      </c>
      <c r="AU528" s="203" t="s">
        <v>85</v>
      </c>
      <c r="AY528" s="17" t="s">
        <v>154</v>
      </c>
      <c r="BE528" s="204">
        <f>IF(N528="základní",J528,0)</f>
        <v>0</v>
      </c>
      <c r="BF528" s="204">
        <f>IF(N528="snížená",J528,0)</f>
        <v>0</v>
      </c>
      <c r="BG528" s="204">
        <f>IF(N528="zákl. přenesená",J528,0)</f>
        <v>0</v>
      </c>
      <c r="BH528" s="204">
        <f>IF(N528="sníž. přenesená",J528,0)</f>
        <v>0</v>
      </c>
      <c r="BI528" s="204">
        <f>IF(N528="nulová",J528,0)</f>
        <v>0</v>
      </c>
      <c r="BJ528" s="17" t="s">
        <v>83</v>
      </c>
      <c r="BK528" s="204">
        <f>ROUND(I528*H528,2)</f>
        <v>0</v>
      </c>
      <c r="BL528" s="17" t="s">
        <v>409</v>
      </c>
      <c r="BM528" s="203" t="s">
        <v>708</v>
      </c>
    </row>
    <row r="529" spans="1:65" s="2" customFormat="1" ht="78">
      <c r="A529" s="34"/>
      <c r="B529" s="35"/>
      <c r="C529" s="36"/>
      <c r="D529" s="205" t="s">
        <v>163</v>
      </c>
      <c r="E529" s="36"/>
      <c r="F529" s="206" t="s">
        <v>445</v>
      </c>
      <c r="G529" s="36"/>
      <c r="H529" s="36"/>
      <c r="I529" s="207"/>
      <c r="J529" s="36"/>
      <c r="K529" s="36"/>
      <c r="L529" s="39"/>
      <c r="M529" s="208"/>
      <c r="N529" s="209"/>
      <c r="O529" s="71"/>
      <c r="P529" s="71"/>
      <c r="Q529" s="71"/>
      <c r="R529" s="71"/>
      <c r="S529" s="71"/>
      <c r="T529" s="72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7" t="s">
        <v>163</v>
      </c>
      <c r="AU529" s="17" t="s">
        <v>85</v>
      </c>
    </row>
    <row r="530" spans="1:65" s="14" customFormat="1" ht="11.25">
      <c r="B530" s="221"/>
      <c r="C530" s="222"/>
      <c r="D530" s="205" t="s">
        <v>164</v>
      </c>
      <c r="E530" s="223" t="s">
        <v>1</v>
      </c>
      <c r="F530" s="224" t="s">
        <v>878</v>
      </c>
      <c r="G530" s="222"/>
      <c r="H530" s="223" t="s">
        <v>1</v>
      </c>
      <c r="I530" s="225"/>
      <c r="J530" s="222"/>
      <c r="K530" s="222"/>
      <c r="L530" s="226"/>
      <c r="M530" s="227"/>
      <c r="N530" s="228"/>
      <c r="O530" s="228"/>
      <c r="P530" s="228"/>
      <c r="Q530" s="228"/>
      <c r="R530" s="228"/>
      <c r="S530" s="228"/>
      <c r="T530" s="229"/>
      <c r="AT530" s="230" t="s">
        <v>164</v>
      </c>
      <c r="AU530" s="230" t="s">
        <v>85</v>
      </c>
      <c r="AV530" s="14" t="s">
        <v>83</v>
      </c>
      <c r="AW530" s="14" t="s">
        <v>31</v>
      </c>
      <c r="AX530" s="14" t="s">
        <v>75</v>
      </c>
      <c r="AY530" s="230" t="s">
        <v>154</v>
      </c>
    </row>
    <row r="531" spans="1:65" s="13" customFormat="1" ht="11.25">
      <c r="B531" s="210"/>
      <c r="C531" s="211"/>
      <c r="D531" s="205" t="s">
        <v>164</v>
      </c>
      <c r="E531" s="212" t="s">
        <v>1</v>
      </c>
      <c r="F531" s="213" t="s">
        <v>879</v>
      </c>
      <c r="G531" s="211"/>
      <c r="H531" s="214">
        <v>56.43</v>
      </c>
      <c r="I531" s="215"/>
      <c r="J531" s="211"/>
      <c r="K531" s="211"/>
      <c r="L531" s="216"/>
      <c r="M531" s="217"/>
      <c r="N531" s="218"/>
      <c r="O531" s="218"/>
      <c r="P531" s="218"/>
      <c r="Q531" s="218"/>
      <c r="R531" s="218"/>
      <c r="S531" s="218"/>
      <c r="T531" s="219"/>
      <c r="AT531" s="220" t="s">
        <v>164</v>
      </c>
      <c r="AU531" s="220" t="s">
        <v>85</v>
      </c>
      <c r="AV531" s="13" t="s">
        <v>85</v>
      </c>
      <c r="AW531" s="13" t="s">
        <v>31</v>
      </c>
      <c r="AX531" s="13" t="s">
        <v>75</v>
      </c>
      <c r="AY531" s="220" t="s">
        <v>154</v>
      </c>
    </row>
    <row r="532" spans="1:65" s="15" customFormat="1" ht="11.25">
      <c r="B532" s="231"/>
      <c r="C532" s="232"/>
      <c r="D532" s="205" t="s">
        <v>164</v>
      </c>
      <c r="E532" s="233" t="s">
        <v>1</v>
      </c>
      <c r="F532" s="234" t="s">
        <v>171</v>
      </c>
      <c r="G532" s="232"/>
      <c r="H532" s="235">
        <v>56.43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AT532" s="241" t="s">
        <v>164</v>
      </c>
      <c r="AU532" s="241" t="s">
        <v>85</v>
      </c>
      <c r="AV532" s="15" t="s">
        <v>162</v>
      </c>
      <c r="AW532" s="15" t="s">
        <v>31</v>
      </c>
      <c r="AX532" s="15" t="s">
        <v>83</v>
      </c>
      <c r="AY532" s="241" t="s">
        <v>154</v>
      </c>
    </row>
    <row r="533" spans="1:65" s="2" customFormat="1" ht="66.75" customHeight="1">
      <c r="A533" s="34"/>
      <c r="B533" s="35"/>
      <c r="C533" s="242" t="s">
        <v>399</v>
      </c>
      <c r="D533" s="242" t="s">
        <v>239</v>
      </c>
      <c r="E533" s="243" t="s">
        <v>880</v>
      </c>
      <c r="F533" s="244" t="s">
        <v>881</v>
      </c>
      <c r="G533" s="245" t="s">
        <v>191</v>
      </c>
      <c r="H533" s="246">
        <v>10.723000000000001</v>
      </c>
      <c r="I533" s="247"/>
      <c r="J533" s="248">
        <f>ROUND(I533*H533,2)</f>
        <v>0</v>
      </c>
      <c r="K533" s="244" t="s">
        <v>160</v>
      </c>
      <c r="L533" s="39"/>
      <c r="M533" s="249" t="s">
        <v>1</v>
      </c>
      <c r="N533" s="250" t="s">
        <v>40</v>
      </c>
      <c r="O533" s="71"/>
      <c r="P533" s="201">
        <f>O533*H533</f>
        <v>0</v>
      </c>
      <c r="Q533" s="201">
        <v>0</v>
      </c>
      <c r="R533" s="201">
        <f>Q533*H533</f>
        <v>0</v>
      </c>
      <c r="S533" s="201">
        <v>0</v>
      </c>
      <c r="T533" s="202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203" t="s">
        <v>409</v>
      </c>
      <c r="AT533" s="203" t="s">
        <v>239</v>
      </c>
      <c r="AU533" s="203" t="s">
        <v>85</v>
      </c>
      <c r="AY533" s="17" t="s">
        <v>154</v>
      </c>
      <c r="BE533" s="204">
        <f>IF(N533="základní",J533,0)</f>
        <v>0</v>
      </c>
      <c r="BF533" s="204">
        <f>IF(N533="snížená",J533,0)</f>
        <v>0</v>
      </c>
      <c r="BG533" s="204">
        <f>IF(N533="zákl. přenesená",J533,0)</f>
        <v>0</v>
      </c>
      <c r="BH533" s="204">
        <f>IF(N533="sníž. přenesená",J533,0)</f>
        <v>0</v>
      </c>
      <c r="BI533" s="204">
        <f>IF(N533="nulová",J533,0)</f>
        <v>0</v>
      </c>
      <c r="BJ533" s="17" t="s">
        <v>83</v>
      </c>
      <c r="BK533" s="204">
        <f>ROUND(I533*H533,2)</f>
        <v>0</v>
      </c>
      <c r="BL533" s="17" t="s">
        <v>409</v>
      </c>
      <c r="BM533" s="203" t="s">
        <v>712</v>
      </c>
    </row>
    <row r="534" spans="1:65" s="2" customFormat="1" ht="78">
      <c r="A534" s="34"/>
      <c r="B534" s="35"/>
      <c r="C534" s="36"/>
      <c r="D534" s="205" t="s">
        <v>163</v>
      </c>
      <c r="E534" s="36"/>
      <c r="F534" s="206" t="s">
        <v>882</v>
      </c>
      <c r="G534" s="36"/>
      <c r="H534" s="36"/>
      <c r="I534" s="207"/>
      <c r="J534" s="36"/>
      <c r="K534" s="36"/>
      <c r="L534" s="39"/>
      <c r="M534" s="208"/>
      <c r="N534" s="209"/>
      <c r="O534" s="71"/>
      <c r="P534" s="71"/>
      <c r="Q534" s="71"/>
      <c r="R534" s="71"/>
      <c r="S534" s="71"/>
      <c r="T534" s="72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7" t="s">
        <v>163</v>
      </c>
      <c r="AU534" s="17" t="s">
        <v>85</v>
      </c>
    </row>
    <row r="535" spans="1:65" s="14" customFormat="1" ht="22.5">
      <c r="B535" s="221"/>
      <c r="C535" s="222"/>
      <c r="D535" s="205" t="s">
        <v>164</v>
      </c>
      <c r="E535" s="223" t="s">
        <v>1</v>
      </c>
      <c r="F535" s="224" t="s">
        <v>883</v>
      </c>
      <c r="G535" s="222"/>
      <c r="H535" s="223" t="s">
        <v>1</v>
      </c>
      <c r="I535" s="225"/>
      <c r="J535" s="222"/>
      <c r="K535" s="222"/>
      <c r="L535" s="226"/>
      <c r="M535" s="227"/>
      <c r="N535" s="228"/>
      <c r="O535" s="228"/>
      <c r="P535" s="228"/>
      <c r="Q535" s="228"/>
      <c r="R535" s="228"/>
      <c r="S535" s="228"/>
      <c r="T535" s="229"/>
      <c r="AT535" s="230" t="s">
        <v>164</v>
      </c>
      <c r="AU535" s="230" t="s">
        <v>85</v>
      </c>
      <c r="AV535" s="14" t="s">
        <v>83</v>
      </c>
      <c r="AW535" s="14" t="s">
        <v>31</v>
      </c>
      <c r="AX535" s="14" t="s">
        <v>75</v>
      </c>
      <c r="AY535" s="230" t="s">
        <v>154</v>
      </c>
    </row>
    <row r="536" spans="1:65" s="13" customFormat="1" ht="11.25">
      <c r="B536" s="210"/>
      <c r="C536" s="211"/>
      <c r="D536" s="205" t="s">
        <v>164</v>
      </c>
      <c r="E536" s="212" t="s">
        <v>1</v>
      </c>
      <c r="F536" s="213" t="s">
        <v>884</v>
      </c>
      <c r="G536" s="211"/>
      <c r="H536" s="214">
        <v>10.723000000000001</v>
      </c>
      <c r="I536" s="215"/>
      <c r="J536" s="211"/>
      <c r="K536" s="211"/>
      <c r="L536" s="216"/>
      <c r="M536" s="217"/>
      <c r="N536" s="218"/>
      <c r="O536" s="218"/>
      <c r="P536" s="218"/>
      <c r="Q536" s="218"/>
      <c r="R536" s="218"/>
      <c r="S536" s="218"/>
      <c r="T536" s="219"/>
      <c r="AT536" s="220" t="s">
        <v>164</v>
      </c>
      <c r="AU536" s="220" t="s">
        <v>85</v>
      </c>
      <c r="AV536" s="13" t="s">
        <v>85</v>
      </c>
      <c r="AW536" s="13" t="s">
        <v>31</v>
      </c>
      <c r="AX536" s="13" t="s">
        <v>75</v>
      </c>
      <c r="AY536" s="220" t="s">
        <v>154</v>
      </c>
    </row>
    <row r="537" spans="1:65" s="15" customFormat="1" ht="11.25">
      <c r="B537" s="231"/>
      <c r="C537" s="232"/>
      <c r="D537" s="205" t="s">
        <v>164</v>
      </c>
      <c r="E537" s="233" t="s">
        <v>1</v>
      </c>
      <c r="F537" s="234" t="s">
        <v>171</v>
      </c>
      <c r="G537" s="232"/>
      <c r="H537" s="235">
        <v>10.723000000000001</v>
      </c>
      <c r="I537" s="236"/>
      <c r="J537" s="232"/>
      <c r="K537" s="232"/>
      <c r="L537" s="237"/>
      <c r="M537" s="238"/>
      <c r="N537" s="239"/>
      <c r="O537" s="239"/>
      <c r="P537" s="239"/>
      <c r="Q537" s="239"/>
      <c r="R537" s="239"/>
      <c r="S537" s="239"/>
      <c r="T537" s="240"/>
      <c r="AT537" s="241" t="s">
        <v>164</v>
      </c>
      <c r="AU537" s="241" t="s">
        <v>85</v>
      </c>
      <c r="AV537" s="15" t="s">
        <v>162</v>
      </c>
      <c r="AW537" s="15" t="s">
        <v>31</v>
      </c>
      <c r="AX537" s="15" t="s">
        <v>83</v>
      </c>
      <c r="AY537" s="241" t="s">
        <v>154</v>
      </c>
    </row>
    <row r="538" spans="1:65" s="2" customFormat="1" ht="49.15" customHeight="1">
      <c r="A538" s="34"/>
      <c r="B538" s="35"/>
      <c r="C538" s="242" t="s">
        <v>714</v>
      </c>
      <c r="D538" s="242" t="s">
        <v>239</v>
      </c>
      <c r="E538" s="243" t="s">
        <v>448</v>
      </c>
      <c r="F538" s="244" t="s">
        <v>449</v>
      </c>
      <c r="G538" s="245" t="s">
        <v>191</v>
      </c>
      <c r="H538" s="246">
        <v>662.4</v>
      </c>
      <c r="I538" s="247"/>
      <c r="J538" s="248">
        <f>ROUND(I538*H538,2)</f>
        <v>0</v>
      </c>
      <c r="K538" s="244" t="s">
        <v>160</v>
      </c>
      <c r="L538" s="39"/>
      <c r="M538" s="249" t="s">
        <v>1</v>
      </c>
      <c r="N538" s="250" t="s">
        <v>40</v>
      </c>
      <c r="O538" s="71"/>
      <c r="P538" s="201">
        <f>O538*H538</f>
        <v>0</v>
      </c>
      <c r="Q538" s="201">
        <v>0</v>
      </c>
      <c r="R538" s="201">
        <f>Q538*H538</f>
        <v>0</v>
      </c>
      <c r="S538" s="201">
        <v>0</v>
      </c>
      <c r="T538" s="202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203" t="s">
        <v>409</v>
      </c>
      <c r="AT538" s="203" t="s">
        <v>239</v>
      </c>
      <c r="AU538" s="203" t="s">
        <v>85</v>
      </c>
      <c r="AY538" s="17" t="s">
        <v>154</v>
      </c>
      <c r="BE538" s="204">
        <f>IF(N538="základní",J538,0)</f>
        <v>0</v>
      </c>
      <c r="BF538" s="204">
        <f>IF(N538="snížená",J538,0)</f>
        <v>0</v>
      </c>
      <c r="BG538" s="204">
        <f>IF(N538="zákl. přenesená",J538,0)</f>
        <v>0</v>
      </c>
      <c r="BH538" s="204">
        <f>IF(N538="sníž. přenesená",J538,0)</f>
        <v>0</v>
      </c>
      <c r="BI538" s="204">
        <f>IF(N538="nulová",J538,0)</f>
        <v>0</v>
      </c>
      <c r="BJ538" s="17" t="s">
        <v>83</v>
      </c>
      <c r="BK538" s="204">
        <f>ROUND(I538*H538,2)</f>
        <v>0</v>
      </c>
      <c r="BL538" s="17" t="s">
        <v>409</v>
      </c>
      <c r="BM538" s="203" t="s">
        <v>715</v>
      </c>
    </row>
    <row r="539" spans="1:65" s="2" customFormat="1" ht="97.5">
      <c r="A539" s="34"/>
      <c r="B539" s="35"/>
      <c r="C539" s="36"/>
      <c r="D539" s="205" t="s">
        <v>163</v>
      </c>
      <c r="E539" s="36"/>
      <c r="F539" s="206" t="s">
        <v>885</v>
      </c>
      <c r="G539" s="36"/>
      <c r="H539" s="36"/>
      <c r="I539" s="207"/>
      <c r="J539" s="36"/>
      <c r="K539" s="36"/>
      <c r="L539" s="39"/>
      <c r="M539" s="208"/>
      <c r="N539" s="209"/>
      <c r="O539" s="71"/>
      <c r="P539" s="71"/>
      <c r="Q539" s="71"/>
      <c r="R539" s="71"/>
      <c r="S539" s="71"/>
      <c r="T539" s="72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T539" s="17" t="s">
        <v>163</v>
      </c>
      <c r="AU539" s="17" t="s">
        <v>85</v>
      </c>
    </row>
    <row r="540" spans="1:65" s="14" customFormat="1" ht="11.25">
      <c r="B540" s="221"/>
      <c r="C540" s="222"/>
      <c r="D540" s="205" t="s">
        <v>164</v>
      </c>
      <c r="E540" s="223" t="s">
        <v>1</v>
      </c>
      <c r="F540" s="224" t="s">
        <v>886</v>
      </c>
      <c r="G540" s="222"/>
      <c r="H540" s="223" t="s">
        <v>1</v>
      </c>
      <c r="I540" s="225"/>
      <c r="J540" s="222"/>
      <c r="K540" s="222"/>
      <c r="L540" s="226"/>
      <c r="M540" s="227"/>
      <c r="N540" s="228"/>
      <c r="O540" s="228"/>
      <c r="P540" s="228"/>
      <c r="Q540" s="228"/>
      <c r="R540" s="228"/>
      <c r="S540" s="228"/>
      <c r="T540" s="229"/>
      <c r="AT540" s="230" t="s">
        <v>164</v>
      </c>
      <c r="AU540" s="230" t="s">
        <v>85</v>
      </c>
      <c r="AV540" s="14" t="s">
        <v>83</v>
      </c>
      <c r="AW540" s="14" t="s">
        <v>31</v>
      </c>
      <c r="AX540" s="14" t="s">
        <v>75</v>
      </c>
      <c r="AY540" s="230" t="s">
        <v>154</v>
      </c>
    </row>
    <row r="541" spans="1:65" s="13" customFormat="1" ht="11.25">
      <c r="B541" s="210"/>
      <c r="C541" s="211"/>
      <c r="D541" s="205" t="s">
        <v>164</v>
      </c>
      <c r="E541" s="212" t="s">
        <v>1</v>
      </c>
      <c r="F541" s="213" t="s">
        <v>887</v>
      </c>
      <c r="G541" s="211"/>
      <c r="H541" s="214">
        <v>662.4</v>
      </c>
      <c r="I541" s="215"/>
      <c r="J541" s="211"/>
      <c r="K541" s="211"/>
      <c r="L541" s="216"/>
      <c r="M541" s="217"/>
      <c r="N541" s="218"/>
      <c r="O541" s="218"/>
      <c r="P541" s="218"/>
      <c r="Q541" s="218"/>
      <c r="R541" s="218"/>
      <c r="S541" s="218"/>
      <c r="T541" s="219"/>
      <c r="AT541" s="220" t="s">
        <v>164</v>
      </c>
      <c r="AU541" s="220" t="s">
        <v>85</v>
      </c>
      <c r="AV541" s="13" t="s">
        <v>85</v>
      </c>
      <c r="AW541" s="13" t="s">
        <v>31</v>
      </c>
      <c r="AX541" s="13" t="s">
        <v>75</v>
      </c>
      <c r="AY541" s="220" t="s">
        <v>154</v>
      </c>
    </row>
    <row r="542" spans="1:65" s="15" customFormat="1" ht="11.25">
      <c r="B542" s="231"/>
      <c r="C542" s="232"/>
      <c r="D542" s="205" t="s">
        <v>164</v>
      </c>
      <c r="E542" s="233" t="s">
        <v>1</v>
      </c>
      <c r="F542" s="234" t="s">
        <v>171</v>
      </c>
      <c r="G542" s="232"/>
      <c r="H542" s="235">
        <v>662.4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AT542" s="241" t="s">
        <v>164</v>
      </c>
      <c r="AU542" s="241" t="s">
        <v>85</v>
      </c>
      <c r="AV542" s="15" t="s">
        <v>162</v>
      </c>
      <c r="AW542" s="15" t="s">
        <v>31</v>
      </c>
      <c r="AX542" s="15" t="s">
        <v>83</v>
      </c>
      <c r="AY542" s="241" t="s">
        <v>154</v>
      </c>
    </row>
    <row r="543" spans="1:65" s="2" customFormat="1" ht="24.2" customHeight="1">
      <c r="A543" s="34"/>
      <c r="B543" s="35"/>
      <c r="C543" s="242" t="s">
        <v>410</v>
      </c>
      <c r="D543" s="242" t="s">
        <v>239</v>
      </c>
      <c r="E543" s="243" t="s">
        <v>757</v>
      </c>
      <c r="F543" s="244" t="s">
        <v>758</v>
      </c>
      <c r="G543" s="245" t="s">
        <v>191</v>
      </c>
      <c r="H543" s="246">
        <v>85.453000000000003</v>
      </c>
      <c r="I543" s="247"/>
      <c r="J543" s="248">
        <f>ROUND(I543*H543,2)</f>
        <v>0</v>
      </c>
      <c r="K543" s="244" t="s">
        <v>160</v>
      </c>
      <c r="L543" s="39"/>
      <c r="M543" s="249" t="s">
        <v>1</v>
      </c>
      <c r="N543" s="250" t="s">
        <v>40</v>
      </c>
      <c r="O543" s="71"/>
      <c r="P543" s="201">
        <f>O543*H543</f>
        <v>0</v>
      </c>
      <c r="Q543" s="201">
        <v>0</v>
      </c>
      <c r="R543" s="201">
        <f>Q543*H543</f>
        <v>0</v>
      </c>
      <c r="S543" s="201">
        <v>0</v>
      </c>
      <c r="T543" s="202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203" t="s">
        <v>409</v>
      </c>
      <c r="AT543" s="203" t="s">
        <v>239</v>
      </c>
      <c r="AU543" s="203" t="s">
        <v>85</v>
      </c>
      <c r="AY543" s="17" t="s">
        <v>154</v>
      </c>
      <c r="BE543" s="204">
        <f>IF(N543="základní",J543,0)</f>
        <v>0</v>
      </c>
      <c r="BF543" s="204">
        <f>IF(N543="snížená",J543,0)</f>
        <v>0</v>
      </c>
      <c r="BG543" s="204">
        <f>IF(N543="zákl. přenesená",J543,0)</f>
        <v>0</v>
      </c>
      <c r="BH543" s="204">
        <f>IF(N543="sníž. přenesená",J543,0)</f>
        <v>0</v>
      </c>
      <c r="BI543" s="204">
        <f>IF(N543="nulová",J543,0)</f>
        <v>0</v>
      </c>
      <c r="BJ543" s="17" t="s">
        <v>83</v>
      </c>
      <c r="BK543" s="204">
        <f>ROUND(I543*H543,2)</f>
        <v>0</v>
      </c>
      <c r="BL543" s="17" t="s">
        <v>409</v>
      </c>
      <c r="BM543" s="203" t="s">
        <v>613</v>
      </c>
    </row>
    <row r="544" spans="1:65" s="2" customFormat="1" ht="48.75">
      <c r="A544" s="34"/>
      <c r="B544" s="35"/>
      <c r="C544" s="36"/>
      <c r="D544" s="205" t="s">
        <v>163</v>
      </c>
      <c r="E544" s="36"/>
      <c r="F544" s="206" t="s">
        <v>760</v>
      </c>
      <c r="G544" s="36"/>
      <c r="H544" s="36"/>
      <c r="I544" s="207"/>
      <c r="J544" s="36"/>
      <c r="K544" s="36"/>
      <c r="L544" s="39"/>
      <c r="M544" s="208"/>
      <c r="N544" s="209"/>
      <c r="O544" s="71"/>
      <c r="P544" s="71"/>
      <c r="Q544" s="71"/>
      <c r="R544" s="71"/>
      <c r="S544" s="71"/>
      <c r="T544" s="72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163</v>
      </c>
      <c r="AU544" s="17" t="s">
        <v>85</v>
      </c>
    </row>
    <row r="545" spans="1:65" s="14" customFormat="1" ht="22.5">
      <c r="B545" s="221"/>
      <c r="C545" s="222"/>
      <c r="D545" s="205" t="s">
        <v>164</v>
      </c>
      <c r="E545" s="223" t="s">
        <v>1</v>
      </c>
      <c r="F545" s="224" t="s">
        <v>876</v>
      </c>
      <c r="G545" s="222"/>
      <c r="H545" s="223" t="s">
        <v>1</v>
      </c>
      <c r="I545" s="225"/>
      <c r="J545" s="222"/>
      <c r="K545" s="222"/>
      <c r="L545" s="226"/>
      <c r="M545" s="227"/>
      <c r="N545" s="228"/>
      <c r="O545" s="228"/>
      <c r="P545" s="228"/>
      <c r="Q545" s="228"/>
      <c r="R545" s="228"/>
      <c r="S545" s="228"/>
      <c r="T545" s="229"/>
      <c r="AT545" s="230" t="s">
        <v>164</v>
      </c>
      <c r="AU545" s="230" t="s">
        <v>85</v>
      </c>
      <c r="AV545" s="14" t="s">
        <v>83</v>
      </c>
      <c r="AW545" s="14" t="s">
        <v>31</v>
      </c>
      <c r="AX545" s="14" t="s">
        <v>75</v>
      </c>
      <c r="AY545" s="230" t="s">
        <v>154</v>
      </c>
    </row>
    <row r="546" spans="1:65" s="13" customFormat="1" ht="11.25">
      <c r="B546" s="210"/>
      <c r="C546" s="211"/>
      <c r="D546" s="205" t="s">
        <v>164</v>
      </c>
      <c r="E546" s="212" t="s">
        <v>1</v>
      </c>
      <c r="F546" s="213" t="s">
        <v>877</v>
      </c>
      <c r="G546" s="211"/>
      <c r="H546" s="214">
        <v>18.3</v>
      </c>
      <c r="I546" s="215"/>
      <c r="J546" s="211"/>
      <c r="K546" s="211"/>
      <c r="L546" s="216"/>
      <c r="M546" s="217"/>
      <c r="N546" s="218"/>
      <c r="O546" s="218"/>
      <c r="P546" s="218"/>
      <c r="Q546" s="218"/>
      <c r="R546" s="218"/>
      <c r="S546" s="218"/>
      <c r="T546" s="219"/>
      <c r="AT546" s="220" t="s">
        <v>164</v>
      </c>
      <c r="AU546" s="220" t="s">
        <v>85</v>
      </c>
      <c r="AV546" s="13" t="s">
        <v>85</v>
      </c>
      <c r="AW546" s="13" t="s">
        <v>31</v>
      </c>
      <c r="AX546" s="13" t="s">
        <v>75</v>
      </c>
      <c r="AY546" s="220" t="s">
        <v>154</v>
      </c>
    </row>
    <row r="547" spans="1:65" s="14" customFormat="1" ht="22.5">
      <c r="B547" s="221"/>
      <c r="C547" s="222"/>
      <c r="D547" s="205" t="s">
        <v>164</v>
      </c>
      <c r="E547" s="223" t="s">
        <v>1</v>
      </c>
      <c r="F547" s="224" t="s">
        <v>883</v>
      </c>
      <c r="G547" s="222"/>
      <c r="H547" s="223" t="s">
        <v>1</v>
      </c>
      <c r="I547" s="225"/>
      <c r="J547" s="222"/>
      <c r="K547" s="222"/>
      <c r="L547" s="226"/>
      <c r="M547" s="227"/>
      <c r="N547" s="228"/>
      <c r="O547" s="228"/>
      <c r="P547" s="228"/>
      <c r="Q547" s="228"/>
      <c r="R547" s="228"/>
      <c r="S547" s="228"/>
      <c r="T547" s="229"/>
      <c r="AT547" s="230" t="s">
        <v>164</v>
      </c>
      <c r="AU547" s="230" t="s">
        <v>85</v>
      </c>
      <c r="AV547" s="14" t="s">
        <v>83</v>
      </c>
      <c r="AW547" s="14" t="s">
        <v>31</v>
      </c>
      <c r="AX547" s="14" t="s">
        <v>75</v>
      </c>
      <c r="AY547" s="230" t="s">
        <v>154</v>
      </c>
    </row>
    <row r="548" spans="1:65" s="13" customFormat="1" ht="11.25">
      <c r="B548" s="210"/>
      <c r="C548" s="211"/>
      <c r="D548" s="205" t="s">
        <v>164</v>
      </c>
      <c r="E548" s="212" t="s">
        <v>1</v>
      </c>
      <c r="F548" s="213" t="s">
        <v>884</v>
      </c>
      <c r="G548" s="211"/>
      <c r="H548" s="214">
        <v>10.723000000000001</v>
      </c>
      <c r="I548" s="215"/>
      <c r="J548" s="211"/>
      <c r="K548" s="211"/>
      <c r="L548" s="216"/>
      <c r="M548" s="217"/>
      <c r="N548" s="218"/>
      <c r="O548" s="218"/>
      <c r="P548" s="218"/>
      <c r="Q548" s="218"/>
      <c r="R548" s="218"/>
      <c r="S548" s="218"/>
      <c r="T548" s="219"/>
      <c r="AT548" s="220" t="s">
        <v>164</v>
      </c>
      <c r="AU548" s="220" t="s">
        <v>85</v>
      </c>
      <c r="AV548" s="13" t="s">
        <v>85</v>
      </c>
      <c r="AW548" s="13" t="s">
        <v>31</v>
      </c>
      <c r="AX548" s="13" t="s">
        <v>75</v>
      </c>
      <c r="AY548" s="220" t="s">
        <v>154</v>
      </c>
    </row>
    <row r="549" spans="1:65" s="14" customFormat="1" ht="11.25">
      <c r="B549" s="221"/>
      <c r="C549" s="222"/>
      <c r="D549" s="205" t="s">
        <v>164</v>
      </c>
      <c r="E549" s="223" t="s">
        <v>1</v>
      </c>
      <c r="F549" s="224" t="s">
        <v>878</v>
      </c>
      <c r="G549" s="222"/>
      <c r="H549" s="223" t="s">
        <v>1</v>
      </c>
      <c r="I549" s="225"/>
      <c r="J549" s="222"/>
      <c r="K549" s="222"/>
      <c r="L549" s="226"/>
      <c r="M549" s="227"/>
      <c r="N549" s="228"/>
      <c r="O549" s="228"/>
      <c r="P549" s="228"/>
      <c r="Q549" s="228"/>
      <c r="R549" s="228"/>
      <c r="S549" s="228"/>
      <c r="T549" s="229"/>
      <c r="AT549" s="230" t="s">
        <v>164</v>
      </c>
      <c r="AU549" s="230" t="s">
        <v>85</v>
      </c>
      <c r="AV549" s="14" t="s">
        <v>83</v>
      </c>
      <c r="AW549" s="14" t="s">
        <v>31</v>
      </c>
      <c r="AX549" s="14" t="s">
        <v>75</v>
      </c>
      <c r="AY549" s="230" t="s">
        <v>154</v>
      </c>
    </row>
    <row r="550" spans="1:65" s="13" customFormat="1" ht="11.25">
      <c r="B550" s="210"/>
      <c r="C550" s="211"/>
      <c r="D550" s="205" t="s">
        <v>164</v>
      </c>
      <c r="E550" s="212" t="s">
        <v>1</v>
      </c>
      <c r="F550" s="213" t="s">
        <v>879</v>
      </c>
      <c r="G550" s="211"/>
      <c r="H550" s="214">
        <v>56.43</v>
      </c>
      <c r="I550" s="215"/>
      <c r="J550" s="211"/>
      <c r="K550" s="211"/>
      <c r="L550" s="216"/>
      <c r="M550" s="217"/>
      <c r="N550" s="218"/>
      <c r="O550" s="218"/>
      <c r="P550" s="218"/>
      <c r="Q550" s="218"/>
      <c r="R550" s="218"/>
      <c r="S550" s="218"/>
      <c r="T550" s="219"/>
      <c r="AT550" s="220" t="s">
        <v>164</v>
      </c>
      <c r="AU550" s="220" t="s">
        <v>85</v>
      </c>
      <c r="AV550" s="13" t="s">
        <v>85</v>
      </c>
      <c r="AW550" s="13" t="s">
        <v>31</v>
      </c>
      <c r="AX550" s="13" t="s">
        <v>75</v>
      </c>
      <c r="AY550" s="220" t="s">
        <v>154</v>
      </c>
    </row>
    <row r="551" spans="1:65" s="15" customFormat="1" ht="11.25">
      <c r="B551" s="231"/>
      <c r="C551" s="232"/>
      <c r="D551" s="205" t="s">
        <v>164</v>
      </c>
      <c r="E551" s="233" t="s">
        <v>1</v>
      </c>
      <c r="F551" s="234" t="s">
        <v>171</v>
      </c>
      <c r="G551" s="232"/>
      <c r="H551" s="235">
        <v>85.453000000000003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AT551" s="241" t="s">
        <v>164</v>
      </c>
      <c r="AU551" s="241" t="s">
        <v>85</v>
      </c>
      <c r="AV551" s="15" t="s">
        <v>162</v>
      </c>
      <c r="AW551" s="15" t="s">
        <v>31</v>
      </c>
      <c r="AX551" s="15" t="s">
        <v>83</v>
      </c>
      <c r="AY551" s="241" t="s">
        <v>154</v>
      </c>
    </row>
    <row r="552" spans="1:65" s="2" customFormat="1" ht="21.75" customHeight="1">
      <c r="A552" s="34"/>
      <c r="B552" s="35"/>
      <c r="C552" s="242" t="s">
        <v>716</v>
      </c>
      <c r="D552" s="242" t="s">
        <v>239</v>
      </c>
      <c r="E552" s="243" t="s">
        <v>461</v>
      </c>
      <c r="F552" s="244" t="s">
        <v>462</v>
      </c>
      <c r="G552" s="245" t="s">
        <v>191</v>
      </c>
      <c r="H552" s="246">
        <v>670</v>
      </c>
      <c r="I552" s="247"/>
      <c r="J552" s="248">
        <f>ROUND(I552*H552,2)</f>
        <v>0</v>
      </c>
      <c r="K552" s="244" t="s">
        <v>160</v>
      </c>
      <c r="L552" s="39"/>
      <c r="M552" s="249" t="s">
        <v>1</v>
      </c>
      <c r="N552" s="250" t="s">
        <v>40</v>
      </c>
      <c r="O552" s="71"/>
      <c r="P552" s="201">
        <f>O552*H552</f>
        <v>0</v>
      </c>
      <c r="Q552" s="201">
        <v>0</v>
      </c>
      <c r="R552" s="201">
        <f>Q552*H552</f>
        <v>0</v>
      </c>
      <c r="S552" s="201">
        <v>0</v>
      </c>
      <c r="T552" s="202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203" t="s">
        <v>409</v>
      </c>
      <c r="AT552" s="203" t="s">
        <v>239</v>
      </c>
      <c r="AU552" s="203" t="s">
        <v>85</v>
      </c>
      <c r="AY552" s="17" t="s">
        <v>154</v>
      </c>
      <c r="BE552" s="204">
        <f>IF(N552="základní",J552,0)</f>
        <v>0</v>
      </c>
      <c r="BF552" s="204">
        <f>IF(N552="snížená",J552,0)</f>
        <v>0</v>
      </c>
      <c r="BG552" s="204">
        <f>IF(N552="zákl. přenesená",J552,0)</f>
        <v>0</v>
      </c>
      <c r="BH552" s="204">
        <f>IF(N552="sníž. přenesená",J552,0)</f>
        <v>0</v>
      </c>
      <c r="BI552" s="204">
        <f>IF(N552="nulová",J552,0)</f>
        <v>0</v>
      </c>
      <c r="BJ552" s="17" t="s">
        <v>83</v>
      </c>
      <c r="BK552" s="204">
        <f>ROUND(I552*H552,2)</f>
        <v>0</v>
      </c>
      <c r="BL552" s="17" t="s">
        <v>409</v>
      </c>
      <c r="BM552" s="203" t="s">
        <v>719</v>
      </c>
    </row>
    <row r="553" spans="1:65" s="2" customFormat="1" ht="58.5">
      <c r="A553" s="34"/>
      <c r="B553" s="35"/>
      <c r="C553" s="36"/>
      <c r="D553" s="205" t="s">
        <v>163</v>
      </c>
      <c r="E553" s="36"/>
      <c r="F553" s="206" t="s">
        <v>464</v>
      </c>
      <c r="G553" s="36"/>
      <c r="H553" s="36"/>
      <c r="I553" s="207"/>
      <c r="J553" s="36"/>
      <c r="K553" s="36"/>
      <c r="L553" s="39"/>
      <c r="M553" s="208"/>
      <c r="N553" s="209"/>
      <c r="O553" s="71"/>
      <c r="P553" s="71"/>
      <c r="Q553" s="71"/>
      <c r="R553" s="71"/>
      <c r="S553" s="71"/>
      <c r="T553" s="72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T553" s="17" t="s">
        <v>163</v>
      </c>
      <c r="AU553" s="17" t="s">
        <v>85</v>
      </c>
    </row>
    <row r="554" spans="1:65" s="14" customFormat="1" ht="11.25">
      <c r="B554" s="221"/>
      <c r="C554" s="222"/>
      <c r="D554" s="205" t="s">
        <v>164</v>
      </c>
      <c r="E554" s="223" t="s">
        <v>1</v>
      </c>
      <c r="F554" s="224" t="s">
        <v>888</v>
      </c>
      <c r="G554" s="222"/>
      <c r="H554" s="223" t="s">
        <v>1</v>
      </c>
      <c r="I554" s="225"/>
      <c r="J554" s="222"/>
      <c r="K554" s="222"/>
      <c r="L554" s="226"/>
      <c r="M554" s="227"/>
      <c r="N554" s="228"/>
      <c r="O554" s="228"/>
      <c r="P554" s="228"/>
      <c r="Q554" s="228"/>
      <c r="R554" s="228"/>
      <c r="S554" s="228"/>
      <c r="T554" s="229"/>
      <c r="AT554" s="230" t="s">
        <v>164</v>
      </c>
      <c r="AU554" s="230" t="s">
        <v>85</v>
      </c>
      <c r="AV554" s="14" t="s">
        <v>83</v>
      </c>
      <c r="AW554" s="14" t="s">
        <v>31</v>
      </c>
      <c r="AX554" s="14" t="s">
        <v>75</v>
      </c>
      <c r="AY554" s="230" t="s">
        <v>154</v>
      </c>
    </row>
    <row r="555" spans="1:65" s="13" customFormat="1" ht="11.25">
      <c r="B555" s="210"/>
      <c r="C555" s="211"/>
      <c r="D555" s="205" t="s">
        <v>164</v>
      </c>
      <c r="E555" s="212" t="s">
        <v>1</v>
      </c>
      <c r="F555" s="213" t="s">
        <v>872</v>
      </c>
      <c r="G555" s="211"/>
      <c r="H555" s="214">
        <v>670</v>
      </c>
      <c r="I555" s="215"/>
      <c r="J555" s="211"/>
      <c r="K555" s="211"/>
      <c r="L555" s="216"/>
      <c r="M555" s="217"/>
      <c r="N555" s="218"/>
      <c r="O555" s="218"/>
      <c r="P555" s="218"/>
      <c r="Q555" s="218"/>
      <c r="R555" s="218"/>
      <c r="S555" s="218"/>
      <c r="T555" s="219"/>
      <c r="AT555" s="220" t="s">
        <v>164</v>
      </c>
      <c r="AU555" s="220" t="s">
        <v>85</v>
      </c>
      <c r="AV555" s="13" t="s">
        <v>85</v>
      </c>
      <c r="AW555" s="13" t="s">
        <v>31</v>
      </c>
      <c r="AX555" s="13" t="s">
        <v>75</v>
      </c>
      <c r="AY555" s="220" t="s">
        <v>154</v>
      </c>
    </row>
    <row r="556" spans="1:65" s="15" customFormat="1" ht="11.25">
      <c r="B556" s="231"/>
      <c r="C556" s="232"/>
      <c r="D556" s="205" t="s">
        <v>164</v>
      </c>
      <c r="E556" s="233" t="s">
        <v>1</v>
      </c>
      <c r="F556" s="234" t="s">
        <v>171</v>
      </c>
      <c r="G556" s="232"/>
      <c r="H556" s="235">
        <v>670</v>
      </c>
      <c r="I556" s="236"/>
      <c r="J556" s="232"/>
      <c r="K556" s="232"/>
      <c r="L556" s="237"/>
      <c r="M556" s="238"/>
      <c r="N556" s="239"/>
      <c r="O556" s="239"/>
      <c r="P556" s="239"/>
      <c r="Q556" s="239"/>
      <c r="R556" s="239"/>
      <c r="S556" s="239"/>
      <c r="T556" s="240"/>
      <c r="AT556" s="241" t="s">
        <v>164</v>
      </c>
      <c r="AU556" s="241" t="s">
        <v>85</v>
      </c>
      <c r="AV556" s="15" t="s">
        <v>162</v>
      </c>
      <c r="AW556" s="15" t="s">
        <v>31</v>
      </c>
      <c r="AX556" s="15" t="s">
        <v>83</v>
      </c>
      <c r="AY556" s="241" t="s">
        <v>154</v>
      </c>
    </row>
    <row r="557" spans="1:65" s="2" customFormat="1" ht="16.5" customHeight="1">
      <c r="A557" s="34"/>
      <c r="B557" s="35"/>
      <c r="C557" s="242" t="s">
        <v>415</v>
      </c>
      <c r="D557" s="242" t="s">
        <v>239</v>
      </c>
      <c r="E557" s="243" t="s">
        <v>467</v>
      </c>
      <c r="F557" s="244" t="s">
        <v>468</v>
      </c>
      <c r="G557" s="245" t="s">
        <v>191</v>
      </c>
      <c r="H557" s="246">
        <v>0.12</v>
      </c>
      <c r="I557" s="247"/>
      <c r="J557" s="248">
        <f>ROUND(I557*H557,2)</f>
        <v>0</v>
      </c>
      <c r="K557" s="244" t="s">
        <v>160</v>
      </c>
      <c r="L557" s="39"/>
      <c r="M557" s="249" t="s">
        <v>1</v>
      </c>
      <c r="N557" s="250" t="s">
        <v>40</v>
      </c>
      <c r="O557" s="71"/>
      <c r="P557" s="201">
        <f>O557*H557</f>
        <v>0</v>
      </c>
      <c r="Q557" s="201">
        <v>0</v>
      </c>
      <c r="R557" s="201">
        <f>Q557*H557</f>
        <v>0</v>
      </c>
      <c r="S557" s="201">
        <v>0</v>
      </c>
      <c r="T557" s="202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203" t="s">
        <v>409</v>
      </c>
      <c r="AT557" s="203" t="s">
        <v>239</v>
      </c>
      <c r="AU557" s="203" t="s">
        <v>85</v>
      </c>
      <c r="AY557" s="17" t="s">
        <v>154</v>
      </c>
      <c r="BE557" s="204">
        <f>IF(N557="základní",J557,0)</f>
        <v>0</v>
      </c>
      <c r="BF557" s="204">
        <f>IF(N557="snížená",J557,0)</f>
        <v>0</v>
      </c>
      <c r="BG557" s="204">
        <f>IF(N557="zákl. přenesená",J557,0)</f>
        <v>0</v>
      </c>
      <c r="BH557" s="204">
        <f>IF(N557="sníž. přenesená",J557,0)</f>
        <v>0</v>
      </c>
      <c r="BI557" s="204">
        <f>IF(N557="nulová",J557,0)</f>
        <v>0</v>
      </c>
      <c r="BJ557" s="17" t="s">
        <v>83</v>
      </c>
      <c r="BK557" s="204">
        <f>ROUND(I557*H557,2)</f>
        <v>0</v>
      </c>
      <c r="BL557" s="17" t="s">
        <v>409</v>
      </c>
      <c r="BM557" s="203" t="s">
        <v>725</v>
      </c>
    </row>
    <row r="558" spans="1:65" s="2" customFormat="1" ht="48.75">
      <c r="A558" s="34"/>
      <c r="B558" s="35"/>
      <c r="C558" s="36"/>
      <c r="D558" s="205" t="s">
        <v>163</v>
      </c>
      <c r="E558" s="36"/>
      <c r="F558" s="206" t="s">
        <v>470</v>
      </c>
      <c r="G558" s="36"/>
      <c r="H558" s="36"/>
      <c r="I558" s="207"/>
      <c r="J558" s="36"/>
      <c r="K558" s="36"/>
      <c r="L558" s="39"/>
      <c r="M558" s="208"/>
      <c r="N558" s="209"/>
      <c r="O558" s="71"/>
      <c r="P558" s="71"/>
      <c r="Q558" s="71"/>
      <c r="R558" s="71"/>
      <c r="S558" s="71"/>
      <c r="T558" s="72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7" t="s">
        <v>163</v>
      </c>
      <c r="AU558" s="17" t="s">
        <v>85</v>
      </c>
    </row>
    <row r="559" spans="1:65" s="14" customFormat="1" ht="11.25">
      <c r="B559" s="221"/>
      <c r="C559" s="222"/>
      <c r="D559" s="205" t="s">
        <v>164</v>
      </c>
      <c r="E559" s="223" t="s">
        <v>1</v>
      </c>
      <c r="F559" s="224" t="s">
        <v>471</v>
      </c>
      <c r="G559" s="222"/>
      <c r="H559" s="223" t="s">
        <v>1</v>
      </c>
      <c r="I559" s="225"/>
      <c r="J559" s="222"/>
      <c r="K559" s="222"/>
      <c r="L559" s="226"/>
      <c r="M559" s="227"/>
      <c r="N559" s="228"/>
      <c r="O559" s="228"/>
      <c r="P559" s="228"/>
      <c r="Q559" s="228"/>
      <c r="R559" s="228"/>
      <c r="S559" s="228"/>
      <c r="T559" s="229"/>
      <c r="AT559" s="230" t="s">
        <v>164</v>
      </c>
      <c r="AU559" s="230" t="s">
        <v>85</v>
      </c>
      <c r="AV559" s="14" t="s">
        <v>83</v>
      </c>
      <c r="AW559" s="14" t="s">
        <v>31</v>
      </c>
      <c r="AX559" s="14" t="s">
        <v>75</v>
      </c>
      <c r="AY559" s="230" t="s">
        <v>154</v>
      </c>
    </row>
    <row r="560" spans="1:65" s="13" customFormat="1" ht="11.25">
      <c r="B560" s="210"/>
      <c r="C560" s="211"/>
      <c r="D560" s="205" t="s">
        <v>164</v>
      </c>
      <c r="E560" s="212" t="s">
        <v>1</v>
      </c>
      <c r="F560" s="213" t="s">
        <v>874</v>
      </c>
      <c r="G560" s="211"/>
      <c r="H560" s="214">
        <v>0.12</v>
      </c>
      <c r="I560" s="215"/>
      <c r="J560" s="211"/>
      <c r="K560" s="211"/>
      <c r="L560" s="216"/>
      <c r="M560" s="217"/>
      <c r="N560" s="218"/>
      <c r="O560" s="218"/>
      <c r="P560" s="218"/>
      <c r="Q560" s="218"/>
      <c r="R560" s="218"/>
      <c r="S560" s="218"/>
      <c r="T560" s="219"/>
      <c r="AT560" s="220" t="s">
        <v>164</v>
      </c>
      <c r="AU560" s="220" t="s">
        <v>85</v>
      </c>
      <c r="AV560" s="13" t="s">
        <v>85</v>
      </c>
      <c r="AW560" s="13" t="s">
        <v>31</v>
      </c>
      <c r="AX560" s="13" t="s">
        <v>75</v>
      </c>
      <c r="AY560" s="220" t="s">
        <v>154</v>
      </c>
    </row>
    <row r="561" spans="1:51" s="15" customFormat="1" ht="11.25">
      <c r="B561" s="231"/>
      <c r="C561" s="232"/>
      <c r="D561" s="205" t="s">
        <v>164</v>
      </c>
      <c r="E561" s="233" t="s">
        <v>1</v>
      </c>
      <c r="F561" s="234" t="s">
        <v>171</v>
      </c>
      <c r="G561" s="232"/>
      <c r="H561" s="235">
        <v>0.12</v>
      </c>
      <c r="I561" s="236"/>
      <c r="J561" s="232"/>
      <c r="K561" s="232"/>
      <c r="L561" s="237"/>
      <c r="M561" s="252"/>
      <c r="N561" s="253"/>
      <c r="O561" s="253"/>
      <c r="P561" s="253"/>
      <c r="Q561" s="253"/>
      <c r="R561" s="253"/>
      <c r="S561" s="253"/>
      <c r="T561" s="254"/>
      <c r="AT561" s="241" t="s">
        <v>164</v>
      </c>
      <c r="AU561" s="241" t="s">
        <v>85</v>
      </c>
      <c r="AV561" s="15" t="s">
        <v>162</v>
      </c>
      <c r="AW561" s="15" t="s">
        <v>31</v>
      </c>
      <c r="AX561" s="15" t="s">
        <v>83</v>
      </c>
      <c r="AY561" s="241" t="s">
        <v>154</v>
      </c>
    </row>
    <row r="562" spans="1:51" s="2" customFormat="1" ht="6.95" customHeight="1">
      <c r="A562" s="34"/>
      <c r="B562" s="54"/>
      <c r="C562" s="55"/>
      <c r="D562" s="55"/>
      <c r="E562" s="55"/>
      <c r="F562" s="55"/>
      <c r="G562" s="55"/>
      <c r="H562" s="55"/>
      <c r="I562" s="55"/>
      <c r="J562" s="55"/>
      <c r="K562" s="55"/>
      <c r="L562" s="39"/>
      <c r="M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</row>
  </sheetData>
  <sheetProtection algorithmName="SHA-512" hashValue="v59KhOaWm59GNPFt8iFAo+yK25ng2MyqtkYmyXSmT1a4RC8Nrle9274XEq5W7mDTMCHcFszsN3ahdV4rAnKHxg==" saltValue="zwuNWtx663cu5DNVJYC7lg==" spinCount="100000" sheet="1" objects="1" scenarios="1" formatColumns="0" formatRows="0" autoFilter="0"/>
  <autoFilter ref="C120:K56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topLeftCell="A113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94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889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ROUND((SUM(BE121:BE230)),  2)</f>
        <v>0</v>
      </c>
      <c r="G33" s="34"/>
      <c r="H33" s="34"/>
      <c r="I33" s="130">
        <v>0.21</v>
      </c>
      <c r="J33" s="129">
        <f>ROUND(((SUM(BE121:BE230))*I33),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ROUND((SUM(BF121:BF230)),  2)</f>
        <v>0</v>
      </c>
      <c r="G34" s="34"/>
      <c r="H34" s="34"/>
      <c r="I34" s="130">
        <v>0.15</v>
      </c>
      <c r="J34" s="129">
        <f>ROUND(((SUM(BF121:BF230))*I34),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ROUND((SUM(BG121:BG230)),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ROUND((SUM(BH121:BH230)),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ROUND((SUM(BI121:BI230)),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04 - P2314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hidden="1" customHeight="1">
      <c r="B98" s="159"/>
      <c r="C98" s="104"/>
      <c r="D98" s="160" t="s">
        <v>136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hidden="1" customHeight="1">
      <c r="B99" s="159"/>
      <c r="C99" s="104"/>
      <c r="D99" s="160" t="s">
        <v>137</v>
      </c>
      <c r="E99" s="161"/>
      <c r="F99" s="161"/>
      <c r="G99" s="161"/>
      <c r="H99" s="161"/>
      <c r="I99" s="161"/>
      <c r="J99" s="162">
        <f>J152</f>
        <v>0</v>
      </c>
      <c r="K99" s="104"/>
      <c r="L99" s="163"/>
    </row>
    <row r="100" spans="1:31" s="10" customFormat="1" ht="19.899999999999999" hidden="1" customHeight="1">
      <c r="B100" s="159"/>
      <c r="C100" s="104"/>
      <c r="D100" s="160" t="s">
        <v>138</v>
      </c>
      <c r="E100" s="161"/>
      <c r="F100" s="161"/>
      <c r="G100" s="161"/>
      <c r="H100" s="161"/>
      <c r="I100" s="161"/>
      <c r="J100" s="162">
        <f>J194</f>
        <v>0</v>
      </c>
      <c r="K100" s="104"/>
      <c r="L100" s="163"/>
    </row>
    <row r="101" spans="1:31" s="10" customFormat="1" ht="19.899999999999999" hidden="1" customHeight="1">
      <c r="B101" s="159"/>
      <c r="C101" s="104"/>
      <c r="D101" s="160" t="s">
        <v>890</v>
      </c>
      <c r="E101" s="161"/>
      <c r="F101" s="161"/>
      <c r="G101" s="161"/>
      <c r="H101" s="161"/>
      <c r="I101" s="161"/>
      <c r="J101" s="162">
        <f>J225</f>
        <v>0</v>
      </c>
      <c r="K101" s="104"/>
      <c r="L101" s="163"/>
    </row>
    <row r="102" spans="1:31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1" t="str">
        <f>E7</f>
        <v>Oprava trati v úseku Beroun Závodí - Hýskov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E9</f>
        <v>SO 04 - P2314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19. 7. 2021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Ing. Aleš Bednář</v>
      </c>
      <c r="G117" s="36"/>
      <c r="H117" s="36"/>
      <c r="I117" s="29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32</v>
      </c>
      <c r="J118" s="32" t="str">
        <f>E24</f>
        <v>Lukáš Kot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140</v>
      </c>
      <c r="D120" s="167" t="s">
        <v>60</v>
      </c>
      <c r="E120" s="167" t="s">
        <v>56</v>
      </c>
      <c r="F120" s="167" t="s">
        <v>57</v>
      </c>
      <c r="G120" s="167" t="s">
        <v>141</v>
      </c>
      <c r="H120" s="167" t="s">
        <v>142</v>
      </c>
      <c r="I120" s="167" t="s">
        <v>143</v>
      </c>
      <c r="J120" s="167" t="s">
        <v>131</v>
      </c>
      <c r="K120" s="168" t="s">
        <v>144</v>
      </c>
      <c r="L120" s="169"/>
      <c r="M120" s="75" t="s">
        <v>1</v>
      </c>
      <c r="N120" s="76" t="s">
        <v>39</v>
      </c>
      <c r="O120" s="76" t="s">
        <v>145</v>
      </c>
      <c r="P120" s="76" t="s">
        <v>146</v>
      </c>
      <c r="Q120" s="76" t="s">
        <v>147</v>
      </c>
      <c r="R120" s="76" t="s">
        <v>148</v>
      </c>
      <c r="S120" s="76" t="s">
        <v>149</v>
      </c>
      <c r="T120" s="77" t="s">
        <v>150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151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133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74</v>
      </c>
      <c r="E122" s="178" t="s">
        <v>152</v>
      </c>
      <c r="F122" s="178" t="s">
        <v>153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P123+P152+P194+P225</f>
        <v>0</v>
      </c>
      <c r="Q122" s="183"/>
      <c r="R122" s="184">
        <f>R123+R152+R194+R225</f>
        <v>0</v>
      </c>
      <c r="S122" s="183"/>
      <c r="T122" s="185">
        <f>T123+T152+T194+T225</f>
        <v>0</v>
      </c>
      <c r="AR122" s="186" t="s">
        <v>83</v>
      </c>
      <c r="AT122" s="187" t="s">
        <v>74</v>
      </c>
      <c r="AU122" s="187" t="s">
        <v>75</v>
      </c>
      <c r="AY122" s="186" t="s">
        <v>154</v>
      </c>
      <c r="BK122" s="188">
        <f>BK123+BK152+BK194+BK225</f>
        <v>0</v>
      </c>
    </row>
    <row r="123" spans="1:65" s="12" customFormat="1" ht="22.9" customHeight="1">
      <c r="B123" s="175"/>
      <c r="C123" s="176"/>
      <c r="D123" s="177" t="s">
        <v>74</v>
      </c>
      <c r="E123" s="189" t="s">
        <v>85</v>
      </c>
      <c r="F123" s="189" t="s">
        <v>187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SUM(P124:P151)</f>
        <v>0</v>
      </c>
      <c r="Q123" s="183"/>
      <c r="R123" s="184">
        <f>SUM(R124:R151)</f>
        <v>0</v>
      </c>
      <c r="S123" s="183"/>
      <c r="T123" s="185">
        <f>SUM(T124:T151)</f>
        <v>0</v>
      </c>
      <c r="AR123" s="186" t="s">
        <v>83</v>
      </c>
      <c r="AT123" s="187" t="s">
        <v>74</v>
      </c>
      <c r="AU123" s="187" t="s">
        <v>83</v>
      </c>
      <c r="AY123" s="186" t="s">
        <v>154</v>
      </c>
      <c r="BK123" s="188">
        <f>SUM(BK124:BK151)</f>
        <v>0</v>
      </c>
    </row>
    <row r="124" spans="1:65" s="2" customFormat="1" ht="24.2" customHeight="1">
      <c r="A124" s="34"/>
      <c r="B124" s="35"/>
      <c r="C124" s="191" t="s">
        <v>83</v>
      </c>
      <c r="D124" s="191" t="s">
        <v>156</v>
      </c>
      <c r="E124" s="192" t="s">
        <v>891</v>
      </c>
      <c r="F124" s="193" t="s">
        <v>892</v>
      </c>
      <c r="G124" s="194" t="s">
        <v>310</v>
      </c>
      <c r="H124" s="195">
        <v>3.6</v>
      </c>
      <c r="I124" s="196"/>
      <c r="J124" s="197">
        <f>ROUND(I124*H124,2)</f>
        <v>0</v>
      </c>
      <c r="K124" s="193" t="s">
        <v>1</v>
      </c>
      <c r="L124" s="198"/>
      <c r="M124" s="199" t="s">
        <v>1</v>
      </c>
      <c r="N124" s="200" t="s">
        <v>40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161</v>
      </c>
      <c r="AT124" s="203" t="s">
        <v>156</v>
      </c>
      <c r="AU124" s="203" t="s">
        <v>85</v>
      </c>
      <c r="AY124" s="17" t="s">
        <v>154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83</v>
      </c>
      <c r="BK124" s="204">
        <f>ROUND(I124*H124,2)</f>
        <v>0</v>
      </c>
      <c r="BL124" s="17" t="s">
        <v>162</v>
      </c>
      <c r="BM124" s="203" t="s">
        <v>85</v>
      </c>
    </row>
    <row r="125" spans="1:65" s="2" customFormat="1" ht="19.5">
      <c r="A125" s="34"/>
      <c r="B125" s="35"/>
      <c r="C125" s="36"/>
      <c r="D125" s="205" t="s">
        <v>163</v>
      </c>
      <c r="E125" s="36"/>
      <c r="F125" s="206" t="s">
        <v>892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85</v>
      </c>
    </row>
    <row r="126" spans="1:65" s="14" customFormat="1" ht="22.5">
      <c r="B126" s="221"/>
      <c r="C126" s="222"/>
      <c r="D126" s="205" t="s">
        <v>164</v>
      </c>
      <c r="E126" s="223" t="s">
        <v>1</v>
      </c>
      <c r="F126" s="224" t="s">
        <v>893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164</v>
      </c>
      <c r="AU126" s="230" t="s">
        <v>85</v>
      </c>
      <c r="AV126" s="14" t="s">
        <v>83</v>
      </c>
      <c r="AW126" s="14" t="s">
        <v>31</v>
      </c>
      <c r="AX126" s="14" t="s">
        <v>75</v>
      </c>
      <c r="AY126" s="230" t="s">
        <v>154</v>
      </c>
    </row>
    <row r="127" spans="1:65" s="13" customFormat="1" ht="11.25">
      <c r="B127" s="210"/>
      <c r="C127" s="211"/>
      <c r="D127" s="205" t="s">
        <v>164</v>
      </c>
      <c r="E127" s="212" t="s">
        <v>1</v>
      </c>
      <c r="F127" s="213" t="s">
        <v>894</v>
      </c>
      <c r="G127" s="211"/>
      <c r="H127" s="214">
        <v>3.6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85</v>
      </c>
      <c r="AV127" s="13" t="s">
        <v>85</v>
      </c>
      <c r="AW127" s="13" t="s">
        <v>31</v>
      </c>
      <c r="AX127" s="13" t="s">
        <v>75</v>
      </c>
      <c r="AY127" s="220" t="s">
        <v>154</v>
      </c>
    </row>
    <row r="128" spans="1:65" s="15" customFormat="1" ht="11.25">
      <c r="B128" s="231"/>
      <c r="C128" s="232"/>
      <c r="D128" s="205" t="s">
        <v>164</v>
      </c>
      <c r="E128" s="233" t="s">
        <v>1</v>
      </c>
      <c r="F128" s="234" t="s">
        <v>171</v>
      </c>
      <c r="G128" s="232"/>
      <c r="H128" s="235">
        <v>3.6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164</v>
      </c>
      <c r="AU128" s="241" t="s">
        <v>85</v>
      </c>
      <c r="AV128" s="15" t="s">
        <v>162</v>
      </c>
      <c r="AW128" s="15" t="s">
        <v>31</v>
      </c>
      <c r="AX128" s="15" t="s">
        <v>83</v>
      </c>
      <c r="AY128" s="241" t="s">
        <v>154</v>
      </c>
    </row>
    <row r="129" spans="1:65" s="2" customFormat="1" ht="21.75" customHeight="1">
      <c r="A129" s="34"/>
      <c r="B129" s="35"/>
      <c r="C129" s="191" t="s">
        <v>85</v>
      </c>
      <c r="D129" s="191" t="s">
        <v>156</v>
      </c>
      <c r="E129" s="192" t="s">
        <v>215</v>
      </c>
      <c r="F129" s="193" t="s">
        <v>216</v>
      </c>
      <c r="G129" s="194" t="s">
        <v>217</v>
      </c>
      <c r="H129" s="195">
        <v>1.3240000000000001</v>
      </c>
      <c r="I129" s="196"/>
      <c r="J129" s="197">
        <f>ROUND(I129*H129,2)</f>
        <v>0</v>
      </c>
      <c r="K129" s="193" t="s">
        <v>160</v>
      </c>
      <c r="L129" s="198"/>
      <c r="M129" s="199" t="s">
        <v>1</v>
      </c>
      <c r="N129" s="200" t="s">
        <v>40</v>
      </c>
      <c r="O129" s="7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161</v>
      </c>
      <c r="AT129" s="203" t="s">
        <v>156</v>
      </c>
      <c r="AU129" s="203" t="s">
        <v>85</v>
      </c>
      <c r="AY129" s="17" t="s">
        <v>154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83</v>
      </c>
      <c r="BK129" s="204">
        <f>ROUND(I129*H129,2)</f>
        <v>0</v>
      </c>
      <c r="BL129" s="17" t="s">
        <v>162</v>
      </c>
      <c r="BM129" s="203" t="s">
        <v>162</v>
      </c>
    </row>
    <row r="130" spans="1:65" s="2" customFormat="1" ht="11.25">
      <c r="A130" s="34"/>
      <c r="B130" s="35"/>
      <c r="C130" s="36"/>
      <c r="D130" s="205" t="s">
        <v>163</v>
      </c>
      <c r="E130" s="36"/>
      <c r="F130" s="206" t="s">
        <v>216</v>
      </c>
      <c r="G130" s="36"/>
      <c r="H130" s="36"/>
      <c r="I130" s="207"/>
      <c r="J130" s="36"/>
      <c r="K130" s="36"/>
      <c r="L130" s="39"/>
      <c r="M130" s="208"/>
      <c r="N130" s="20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163</v>
      </c>
      <c r="AU130" s="17" t="s">
        <v>85</v>
      </c>
    </row>
    <row r="131" spans="1:65" s="14" customFormat="1" ht="11.25">
      <c r="B131" s="221"/>
      <c r="C131" s="222"/>
      <c r="D131" s="205" t="s">
        <v>164</v>
      </c>
      <c r="E131" s="223" t="s">
        <v>1</v>
      </c>
      <c r="F131" s="224" t="s">
        <v>895</v>
      </c>
      <c r="G131" s="222"/>
      <c r="H131" s="223" t="s">
        <v>1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164</v>
      </c>
      <c r="AU131" s="230" t="s">
        <v>85</v>
      </c>
      <c r="AV131" s="14" t="s">
        <v>83</v>
      </c>
      <c r="AW131" s="14" t="s">
        <v>31</v>
      </c>
      <c r="AX131" s="14" t="s">
        <v>75</v>
      </c>
      <c r="AY131" s="230" t="s">
        <v>154</v>
      </c>
    </row>
    <row r="132" spans="1:65" s="13" customFormat="1" ht="11.25">
      <c r="B132" s="210"/>
      <c r="C132" s="211"/>
      <c r="D132" s="205" t="s">
        <v>164</v>
      </c>
      <c r="E132" s="212" t="s">
        <v>1</v>
      </c>
      <c r="F132" s="213" t="s">
        <v>896</v>
      </c>
      <c r="G132" s="211"/>
      <c r="H132" s="214">
        <v>1.2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164</v>
      </c>
      <c r="AU132" s="220" t="s">
        <v>85</v>
      </c>
      <c r="AV132" s="13" t="s">
        <v>85</v>
      </c>
      <c r="AW132" s="13" t="s">
        <v>31</v>
      </c>
      <c r="AX132" s="13" t="s">
        <v>75</v>
      </c>
      <c r="AY132" s="220" t="s">
        <v>154</v>
      </c>
    </row>
    <row r="133" spans="1:65" s="14" customFormat="1" ht="11.25">
      <c r="B133" s="221"/>
      <c r="C133" s="222"/>
      <c r="D133" s="205" t="s">
        <v>164</v>
      </c>
      <c r="E133" s="223" t="s">
        <v>1</v>
      </c>
      <c r="F133" s="224" t="s">
        <v>897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164</v>
      </c>
      <c r="AU133" s="230" t="s">
        <v>85</v>
      </c>
      <c r="AV133" s="14" t="s">
        <v>83</v>
      </c>
      <c r="AW133" s="14" t="s">
        <v>31</v>
      </c>
      <c r="AX133" s="14" t="s">
        <v>75</v>
      </c>
      <c r="AY133" s="230" t="s">
        <v>154</v>
      </c>
    </row>
    <row r="134" spans="1:65" s="13" customFormat="1" ht="11.25">
      <c r="B134" s="210"/>
      <c r="C134" s="211"/>
      <c r="D134" s="205" t="s">
        <v>164</v>
      </c>
      <c r="E134" s="212" t="s">
        <v>1</v>
      </c>
      <c r="F134" s="213" t="s">
        <v>898</v>
      </c>
      <c r="G134" s="211"/>
      <c r="H134" s="214">
        <v>0.124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164</v>
      </c>
      <c r="AU134" s="220" t="s">
        <v>85</v>
      </c>
      <c r="AV134" s="13" t="s">
        <v>85</v>
      </c>
      <c r="AW134" s="13" t="s">
        <v>31</v>
      </c>
      <c r="AX134" s="13" t="s">
        <v>75</v>
      </c>
      <c r="AY134" s="220" t="s">
        <v>154</v>
      </c>
    </row>
    <row r="135" spans="1:65" s="15" customFormat="1" ht="11.25">
      <c r="B135" s="231"/>
      <c r="C135" s="232"/>
      <c r="D135" s="205" t="s">
        <v>164</v>
      </c>
      <c r="E135" s="233" t="s">
        <v>1</v>
      </c>
      <c r="F135" s="234" t="s">
        <v>171</v>
      </c>
      <c r="G135" s="232"/>
      <c r="H135" s="235">
        <v>1.3239999999999998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164</v>
      </c>
      <c r="AU135" s="241" t="s">
        <v>85</v>
      </c>
      <c r="AV135" s="15" t="s">
        <v>162</v>
      </c>
      <c r="AW135" s="15" t="s">
        <v>31</v>
      </c>
      <c r="AX135" s="15" t="s">
        <v>83</v>
      </c>
      <c r="AY135" s="241" t="s">
        <v>154</v>
      </c>
    </row>
    <row r="136" spans="1:65" s="2" customFormat="1" ht="16.5" customHeight="1">
      <c r="A136" s="34"/>
      <c r="B136" s="35"/>
      <c r="C136" s="191" t="s">
        <v>178</v>
      </c>
      <c r="D136" s="191" t="s">
        <v>156</v>
      </c>
      <c r="E136" s="192" t="s">
        <v>899</v>
      </c>
      <c r="F136" s="193" t="s">
        <v>900</v>
      </c>
      <c r="G136" s="194" t="s">
        <v>159</v>
      </c>
      <c r="H136" s="195">
        <v>8</v>
      </c>
      <c r="I136" s="196"/>
      <c r="J136" s="197">
        <f>ROUND(I136*H136,2)</f>
        <v>0</v>
      </c>
      <c r="K136" s="193" t="s">
        <v>160</v>
      </c>
      <c r="L136" s="198"/>
      <c r="M136" s="199" t="s">
        <v>1</v>
      </c>
      <c r="N136" s="200" t="s">
        <v>40</v>
      </c>
      <c r="O136" s="7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161</v>
      </c>
      <c r="AT136" s="203" t="s">
        <v>156</v>
      </c>
      <c r="AU136" s="203" t="s">
        <v>85</v>
      </c>
      <c r="AY136" s="17" t="s">
        <v>154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83</v>
      </c>
      <c r="BK136" s="204">
        <f>ROUND(I136*H136,2)</f>
        <v>0</v>
      </c>
      <c r="BL136" s="17" t="s">
        <v>162</v>
      </c>
      <c r="BM136" s="203" t="s">
        <v>181</v>
      </c>
    </row>
    <row r="137" spans="1:65" s="2" customFormat="1" ht="11.25">
      <c r="A137" s="34"/>
      <c r="B137" s="35"/>
      <c r="C137" s="36"/>
      <c r="D137" s="205" t="s">
        <v>163</v>
      </c>
      <c r="E137" s="36"/>
      <c r="F137" s="206" t="s">
        <v>901</v>
      </c>
      <c r="G137" s="36"/>
      <c r="H137" s="36"/>
      <c r="I137" s="207"/>
      <c r="J137" s="36"/>
      <c r="K137" s="36"/>
      <c r="L137" s="39"/>
      <c r="M137" s="208"/>
      <c r="N137" s="20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85</v>
      </c>
    </row>
    <row r="138" spans="1:65" s="13" customFormat="1" ht="11.25">
      <c r="B138" s="210"/>
      <c r="C138" s="211"/>
      <c r="D138" s="205" t="s">
        <v>164</v>
      </c>
      <c r="E138" s="212" t="s">
        <v>1</v>
      </c>
      <c r="F138" s="213" t="s">
        <v>161</v>
      </c>
      <c r="G138" s="211"/>
      <c r="H138" s="214">
        <v>8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164</v>
      </c>
      <c r="AU138" s="220" t="s">
        <v>85</v>
      </c>
      <c r="AV138" s="13" t="s">
        <v>85</v>
      </c>
      <c r="AW138" s="13" t="s">
        <v>31</v>
      </c>
      <c r="AX138" s="13" t="s">
        <v>75</v>
      </c>
      <c r="AY138" s="220" t="s">
        <v>154</v>
      </c>
    </row>
    <row r="139" spans="1:65" s="15" customFormat="1" ht="11.25">
      <c r="B139" s="231"/>
      <c r="C139" s="232"/>
      <c r="D139" s="205" t="s">
        <v>164</v>
      </c>
      <c r="E139" s="233" t="s">
        <v>1</v>
      </c>
      <c r="F139" s="234" t="s">
        <v>171</v>
      </c>
      <c r="G139" s="232"/>
      <c r="H139" s="235">
        <v>8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164</v>
      </c>
      <c r="AU139" s="241" t="s">
        <v>85</v>
      </c>
      <c r="AV139" s="15" t="s">
        <v>162</v>
      </c>
      <c r="AW139" s="15" t="s">
        <v>31</v>
      </c>
      <c r="AX139" s="15" t="s">
        <v>83</v>
      </c>
      <c r="AY139" s="241" t="s">
        <v>154</v>
      </c>
    </row>
    <row r="140" spans="1:65" s="2" customFormat="1" ht="21.75" customHeight="1">
      <c r="A140" s="34"/>
      <c r="B140" s="35"/>
      <c r="C140" s="191" t="s">
        <v>162</v>
      </c>
      <c r="D140" s="191" t="s">
        <v>156</v>
      </c>
      <c r="E140" s="192" t="s">
        <v>902</v>
      </c>
      <c r="F140" s="193" t="s">
        <v>903</v>
      </c>
      <c r="G140" s="194" t="s">
        <v>191</v>
      </c>
      <c r="H140" s="195">
        <v>1.8</v>
      </c>
      <c r="I140" s="196"/>
      <c r="J140" s="197">
        <f>ROUND(I140*H140,2)</f>
        <v>0</v>
      </c>
      <c r="K140" s="193" t="s">
        <v>160</v>
      </c>
      <c r="L140" s="198"/>
      <c r="M140" s="199" t="s">
        <v>1</v>
      </c>
      <c r="N140" s="200" t="s">
        <v>40</v>
      </c>
      <c r="O140" s="7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161</v>
      </c>
      <c r="AT140" s="203" t="s">
        <v>156</v>
      </c>
      <c r="AU140" s="203" t="s">
        <v>85</v>
      </c>
      <c r="AY140" s="17" t="s">
        <v>154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83</v>
      </c>
      <c r="BK140" s="204">
        <f>ROUND(I140*H140,2)</f>
        <v>0</v>
      </c>
      <c r="BL140" s="17" t="s">
        <v>162</v>
      </c>
      <c r="BM140" s="203" t="s">
        <v>161</v>
      </c>
    </row>
    <row r="141" spans="1:65" s="2" customFormat="1" ht="11.25">
      <c r="A141" s="34"/>
      <c r="B141" s="35"/>
      <c r="C141" s="36"/>
      <c r="D141" s="205" t="s">
        <v>163</v>
      </c>
      <c r="E141" s="36"/>
      <c r="F141" s="206" t="s">
        <v>903</v>
      </c>
      <c r="G141" s="36"/>
      <c r="H141" s="36"/>
      <c r="I141" s="207"/>
      <c r="J141" s="36"/>
      <c r="K141" s="36"/>
      <c r="L141" s="39"/>
      <c r="M141" s="208"/>
      <c r="N141" s="20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163</v>
      </c>
      <c r="AU141" s="17" t="s">
        <v>85</v>
      </c>
    </row>
    <row r="142" spans="1:65" s="13" customFormat="1" ht="11.25">
      <c r="B142" s="210"/>
      <c r="C142" s="211"/>
      <c r="D142" s="205" t="s">
        <v>164</v>
      </c>
      <c r="E142" s="212" t="s">
        <v>1</v>
      </c>
      <c r="F142" s="213" t="s">
        <v>904</v>
      </c>
      <c r="G142" s="211"/>
      <c r="H142" s="214">
        <v>1.8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164</v>
      </c>
      <c r="AU142" s="220" t="s">
        <v>85</v>
      </c>
      <c r="AV142" s="13" t="s">
        <v>85</v>
      </c>
      <c r="AW142" s="13" t="s">
        <v>31</v>
      </c>
      <c r="AX142" s="13" t="s">
        <v>75</v>
      </c>
      <c r="AY142" s="220" t="s">
        <v>154</v>
      </c>
    </row>
    <row r="143" spans="1:65" s="15" customFormat="1" ht="11.25">
      <c r="B143" s="231"/>
      <c r="C143" s="232"/>
      <c r="D143" s="205" t="s">
        <v>164</v>
      </c>
      <c r="E143" s="233" t="s">
        <v>1</v>
      </c>
      <c r="F143" s="234" t="s">
        <v>171</v>
      </c>
      <c r="G143" s="232"/>
      <c r="H143" s="235">
        <v>1.8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164</v>
      </c>
      <c r="AU143" s="241" t="s">
        <v>85</v>
      </c>
      <c r="AV143" s="15" t="s">
        <v>162</v>
      </c>
      <c r="AW143" s="15" t="s">
        <v>31</v>
      </c>
      <c r="AX143" s="15" t="s">
        <v>83</v>
      </c>
      <c r="AY143" s="241" t="s">
        <v>154</v>
      </c>
    </row>
    <row r="144" spans="1:65" s="2" customFormat="1" ht="24.2" customHeight="1">
      <c r="A144" s="34"/>
      <c r="B144" s="35"/>
      <c r="C144" s="191" t="s">
        <v>188</v>
      </c>
      <c r="D144" s="191" t="s">
        <v>156</v>
      </c>
      <c r="E144" s="192" t="s">
        <v>905</v>
      </c>
      <c r="F144" s="193" t="s">
        <v>906</v>
      </c>
      <c r="G144" s="194" t="s">
        <v>191</v>
      </c>
      <c r="H144" s="195">
        <v>0.9</v>
      </c>
      <c r="I144" s="196"/>
      <c r="J144" s="197">
        <f>ROUND(I144*H144,2)</f>
        <v>0</v>
      </c>
      <c r="K144" s="193" t="s">
        <v>160</v>
      </c>
      <c r="L144" s="198"/>
      <c r="M144" s="199" t="s">
        <v>1</v>
      </c>
      <c r="N144" s="200" t="s">
        <v>40</v>
      </c>
      <c r="O144" s="7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161</v>
      </c>
      <c r="AT144" s="203" t="s">
        <v>156</v>
      </c>
      <c r="AU144" s="203" t="s">
        <v>85</v>
      </c>
      <c r="AY144" s="17" t="s">
        <v>154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83</v>
      </c>
      <c r="BK144" s="204">
        <f>ROUND(I144*H144,2)</f>
        <v>0</v>
      </c>
      <c r="BL144" s="17" t="s">
        <v>162</v>
      </c>
      <c r="BM144" s="203" t="s">
        <v>192</v>
      </c>
    </row>
    <row r="145" spans="1:65" s="2" customFormat="1" ht="11.25">
      <c r="A145" s="34"/>
      <c r="B145" s="35"/>
      <c r="C145" s="36"/>
      <c r="D145" s="205" t="s">
        <v>163</v>
      </c>
      <c r="E145" s="36"/>
      <c r="F145" s="206" t="s">
        <v>906</v>
      </c>
      <c r="G145" s="36"/>
      <c r="H145" s="36"/>
      <c r="I145" s="207"/>
      <c r="J145" s="36"/>
      <c r="K145" s="36"/>
      <c r="L145" s="39"/>
      <c r="M145" s="208"/>
      <c r="N145" s="20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163</v>
      </c>
      <c r="AU145" s="17" t="s">
        <v>85</v>
      </c>
    </row>
    <row r="146" spans="1:65" s="13" customFormat="1" ht="11.25">
      <c r="B146" s="210"/>
      <c r="C146" s="211"/>
      <c r="D146" s="205" t="s">
        <v>164</v>
      </c>
      <c r="E146" s="212" t="s">
        <v>1</v>
      </c>
      <c r="F146" s="213" t="s">
        <v>907</v>
      </c>
      <c r="G146" s="211"/>
      <c r="H146" s="214">
        <v>0.9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164</v>
      </c>
      <c r="AU146" s="220" t="s">
        <v>85</v>
      </c>
      <c r="AV146" s="13" t="s">
        <v>85</v>
      </c>
      <c r="AW146" s="13" t="s">
        <v>31</v>
      </c>
      <c r="AX146" s="13" t="s">
        <v>75</v>
      </c>
      <c r="AY146" s="220" t="s">
        <v>154</v>
      </c>
    </row>
    <row r="147" spans="1:65" s="15" customFormat="1" ht="11.25">
      <c r="B147" s="231"/>
      <c r="C147" s="232"/>
      <c r="D147" s="205" t="s">
        <v>164</v>
      </c>
      <c r="E147" s="233" t="s">
        <v>1</v>
      </c>
      <c r="F147" s="234" t="s">
        <v>171</v>
      </c>
      <c r="G147" s="232"/>
      <c r="H147" s="235">
        <v>0.9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164</v>
      </c>
      <c r="AU147" s="241" t="s">
        <v>85</v>
      </c>
      <c r="AV147" s="15" t="s">
        <v>162</v>
      </c>
      <c r="AW147" s="15" t="s">
        <v>31</v>
      </c>
      <c r="AX147" s="15" t="s">
        <v>83</v>
      </c>
      <c r="AY147" s="241" t="s">
        <v>154</v>
      </c>
    </row>
    <row r="148" spans="1:65" s="2" customFormat="1" ht="16.5" customHeight="1">
      <c r="A148" s="34"/>
      <c r="B148" s="35"/>
      <c r="C148" s="191" t="s">
        <v>181</v>
      </c>
      <c r="D148" s="191" t="s">
        <v>156</v>
      </c>
      <c r="E148" s="192" t="s">
        <v>908</v>
      </c>
      <c r="F148" s="193" t="s">
        <v>909</v>
      </c>
      <c r="G148" s="194" t="s">
        <v>910</v>
      </c>
      <c r="H148" s="195">
        <v>2</v>
      </c>
      <c r="I148" s="196"/>
      <c r="J148" s="197">
        <f>ROUND(I148*H148,2)</f>
        <v>0</v>
      </c>
      <c r="K148" s="193" t="s">
        <v>160</v>
      </c>
      <c r="L148" s="198"/>
      <c r="M148" s="199" t="s">
        <v>1</v>
      </c>
      <c r="N148" s="200" t="s">
        <v>40</v>
      </c>
      <c r="O148" s="71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161</v>
      </c>
      <c r="AT148" s="203" t="s">
        <v>156</v>
      </c>
      <c r="AU148" s="203" t="s">
        <v>85</v>
      </c>
      <c r="AY148" s="17" t="s">
        <v>154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83</v>
      </c>
      <c r="BK148" s="204">
        <f>ROUND(I148*H148,2)</f>
        <v>0</v>
      </c>
      <c r="BL148" s="17" t="s">
        <v>162</v>
      </c>
      <c r="BM148" s="203" t="s">
        <v>175</v>
      </c>
    </row>
    <row r="149" spans="1:65" s="2" customFormat="1" ht="11.25">
      <c r="A149" s="34"/>
      <c r="B149" s="35"/>
      <c r="C149" s="36"/>
      <c r="D149" s="205" t="s">
        <v>163</v>
      </c>
      <c r="E149" s="36"/>
      <c r="F149" s="206" t="s">
        <v>909</v>
      </c>
      <c r="G149" s="36"/>
      <c r="H149" s="36"/>
      <c r="I149" s="207"/>
      <c r="J149" s="36"/>
      <c r="K149" s="36"/>
      <c r="L149" s="39"/>
      <c r="M149" s="208"/>
      <c r="N149" s="209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163</v>
      </c>
      <c r="AU149" s="17" t="s">
        <v>85</v>
      </c>
    </row>
    <row r="150" spans="1:65" s="13" customFormat="1" ht="11.25">
      <c r="B150" s="210"/>
      <c r="C150" s="211"/>
      <c r="D150" s="205" t="s">
        <v>164</v>
      </c>
      <c r="E150" s="212" t="s">
        <v>1</v>
      </c>
      <c r="F150" s="213" t="s">
        <v>85</v>
      </c>
      <c r="G150" s="211"/>
      <c r="H150" s="214">
        <v>2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164</v>
      </c>
      <c r="AU150" s="220" t="s">
        <v>85</v>
      </c>
      <c r="AV150" s="13" t="s">
        <v>85</v>
      </c>
      <c r="AW150" s="13" t="s">
        <v>31</v>
      </c>
      <c r="AX150" s="13" t="s">
        <v>75</v>
      </c>
      <c r="AY150" s="220" t="s">
        <v>154</v>
      </c>
    </row>
    <row r="151" spans="1:65" s="15" customFormat="1" ht="11.25">
      <c r="B151" s="231"/>
      <c r="C151" s="232"/>
      <c r="D151" s="205" t="s">
        <v>164</v>
      </c>
      <c r="E151" s="233" t="s">
        <v>1</v>
      </c>
      <c r="F151" s="234" t="s">
        <v>171</v>
      </c>
      <c r="G151" s="232"/>
      <c r="H151" s="235">
        <v>2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164</v>
      </c>
      <c r="AU151" s="241" t="s">
        <v>85</v>
      </c>
      <c r="AV151" s="15" t="s">
        <v>162</v>
      </c>
      <c r="AW151" s="15" t="s">
        <v>31</v>
      </c>
      <c r="AX151" s="15" t="s">
        <v>83</v>
      </c>
      <c r="AY151" s="241" t="s">
        <v>154</v>
      </c>
    </row>
    <row r="152" spans="1:65" s="12" customFormat="1" ht="22.9" customHeight="1">
      <c r="B152" s="175"/>
      <c r="C152" s="176"/>
      <c r="D152" s="177" t="s">
        <v>74</v>
      </c>
      <c r="E152" s="189" t="s">
        <v>188</v>
      </c>
      <c r="F152" s="189" t="s">
        <v>237</v>
      </c>
      <c r="G152" s="176"/>
      <c r="H152" s="176"/>
      <c r="I152" s="179"/>
      <c r="J152" s="190">
        <f>BK152</f>
        <v>0</v>
      </c>
      <c r="K152" s="176"/>
      <c r="L152" s="181"/>
      <c r="M152" s="182"/>
      <c r="N152" s="183"/>
      <c r="O152" s="183"/>
      <c r="P152" s="184">
        <f>SUM(P153:P193)</f>
        <v>0</v>
      </c>
      <c r="Q152" s="183"/>
      <c r="R152" s="184">
        <f>SUM(R153:R193)</f>
        <v>0</v>
      </c>
      <c r="S152" s="183"/>
      <c r="T152" s="185">
        <f>SUM(T153:T193)</f>
        <v>0</v>
      </c>
      <c r="AR152" s="186" t="s">
        <v>83</v>
      </c>
      <c r="AT152" s="187" t="s">
        <v>74</v>
      </c>
      <c r="AU152" s="187" t="s">
        <v>83</v>
      </c>
      <c r="AY152" s="186" t="s">
        <v>154</v>
      </c>
      <c r="BK152" s="188">
        <f>SUM(BK153:BK193)</f>
        <v>0</v>
      </c>
    </row>
    <row r="153" spans="1:65" s="2" customFormat="1" ht="24.2" customHeight="1">
      <c r="A153" s="34"/>
      <c r="B153" s="35"/>
      <c r="C153" s="242" t="s">
        <v>206</v>
      </c>
      <c r="D153" s="242" t="s">
        <v>239</v>
      </c>
      <c r="E153" s="243" t="s">
        <v>615</v>
      </c>
      <c r="F153" s="244" t="s">
        <v>616</v>
      </c>
      <c r="G153" s="245" t="s">
        <v>159</v>
      </c>
      <c r="H153" s="246">
        <v>6</v>
      </c>
      <c r="I153" s="247"/>
      <c r="J153" s="248">
        <f>ROUND(I153*H153,2)</f>
        <v>0</v>
      </c>
      <c r="K153" s="244" t="s">
        <v>160</v>
      </c>
      <c r="L153" s="39"/>
      <c r="M153" s="249" t="s">
        <v>1</v>
      </c>
      <c r="N153" s="250" t="s">
        <v>40</v>
      </c>
      <c r="O153" s="7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162</v>
      </c>
      <c r="AT153" s="203" t="s">
        <v>239</v>
      </c>
      <c r="AU153" s="203" t="s">
        <v>85</v>
      </c>
      <c r="AY153" s="17" t="s">
        <v>154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83</v>
      </c>
      <c r="BK153" s="204">
        <f>ROUND(I153*H153,2)</f>
        <v>0</v>
      </c>
      <c r="BL153" s="17" t="s">
        <v>162</v>
      </c>
      <c r="BM153" s="203" t="s">
        <v>209</v>
      </c>
    </row>
    <row r="154" spans="1:65" s="2" customFormat="1" ht="29.25">
      <c r="A154" s="34"/>
      <c r="B154" s="35"/>
      <c r="C154" s="36"/>
      <c r="D154" s="205" t="s">
        <v>163</v>
      </c>
      <c r="E154" s="36"/>
      <c r="F154" s="206" t="s">
        <v>618</v>
      </c>
      <c r="G154" s="36"/>
      <c r="H154" s="36"/>
      <c r="I154" s="207"/>
      <c r="J154" s="36"/>
      <c r="K154" s="36"/>
      <c r="L154" s="39"/>
      <c r="M154" s="208"/>
      <c r="N154" s="20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163</v>
      </c>
      <c r="AU154" s="17" t="s">
        <v>85</v>
      </c>
    </row>
    <row r="155" spans="1:65" s="13" customFormat="1" ht="11.25">
      <c r="B155" s="210"/>
      <c r="C155" s="211"/>
      <c r="D155" s="205" t="s">
        <v>164</v>
      </c>
      <c r="E155" s="212" t="s">
        <v>1</v>
      </c>
      <c r="F155" s="213" t="s">
        <v>181</v>
      </c>
      <c r="G155" s="211"/>
      <c r="H155" s="214">
        <v>6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164</v>
      </c>
      <c r="AU155" s="220" t="s">
        <v>85</v>
      </c>
      <c r="AV155" s="13" t="s">
        <v>85</v>
      </c>
      <c r="AW155" s="13" t="s">
        <v>31</v>
      </c>
      <c r="AX155" s="13" t="s">
        <v>75</v>
      </c>
      <c r="AY155" s="220" t="s">
        <v>154</v>
      </c>
    </row>
    <row r="156" spans="1:65" s="15" customFormat="1" ht="11.25">
      <c r="B156" s="231"/>
      <c r="C156" s="232"/>
      <c r="D156" s="205" t="s">
        <v>164</v>
      </c>
      <c r="E156" s="233" t="s">
        <v>1</v>
      </c>
      <c r="F156" s="234" t="s">
        <v>171</v>
      </c>
      <c r="G156" s="232"/>
      <c r="H156" s="235">
        <v>6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164</v>
      </c>
      <c r="AU156" s="241" t="s">
        <v>85</v>
      </c>
      <c r="AV156" s="15" t="s">
        <v>162</v>
      </c>
      <c r="AW156" s="15" t="s">
        <v>31</v>
      </c>
      <c r="AX156" s="15" t="s">
        <v>83</v>
      </c>
      <c r="AY156" s="241" t="s">
        <v>154</v>
      </c>
    </row>
    <row r="157" spans="1:65" s="2" customFormat="1" ht="24.2" customHeight="1">
      <c r="A157" s="34"/>
      <c r="B157" s="35"/>
      <c r="C157" s="242" t="s">
        <v>161</v>
      </c>
      <c r="D157" s="242" t="s">
        <v>239</v>
      </c>
      <c r="E157" s="243" t="s">
        <v>620</v>
      </c>
      <c r="F157" s="244" t="s">
        <v>621</v>
      </c>
      <c r="G157" s="245" t="s">
        <v>159</v>
      </c>
      <c r="H157" s="246">
        <v>6</v>
      </c>
      <c r="I157" s="247"/>
      <c r="J157" s="248">
        <f>ROUND(I157*H157,2)</f>
        <v>0</v>
      </c>
      <c r="K157" s="244" t="s">
        <v>160</v>
      </c>
      <c r="L157" s="39"/>
      <c r="M157" s="249" t="s">
        <v>1</v>
      </c>
      <c r="N157" s="250" t="s">
        <v>40</v>
      </c>
      <c r="O157" s="7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162</v>
      </c>
      <c r="AT157" s="203" t="s">
        <v>239</v>
      </c>
      <c r="AU157" s="203" t="s">
        <v>85</v>
      </c>
      <c r="AY157" s="17" t="s">
        <v>154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83</v>
      </c>
      <c r="BK157" s="204">
        <f>ROUND(I157*H157,2)</f>
        <v>0</v>
      </c>
      <c r="BL157" s="17" t="s">
        <v>162</v>
      </c>
      <c r="BM157" s="203" t="s">
        <v>218</v>
      </c>
    </row>
    <row r="158" spans="1:65" s="2" customFormat="1" ht="29.25">
      <c r="A158" s="34"/>
      <c r="B158" s="35"/>
      <c r="C158" s="36"/>
      <c r="D158" s="205" t="s">
        <v>163</v>
      </c>
      <c r="E158" s="36"/>
      <c r="F158" s="206" t="s">
        <v>623</v>
      </c>
      <c r="G158" s="36"/>
      <c r="H158" s="36"/>
      <c r="I158" s="207"/>
      <c r="J158" s="36"/>
      <c r="K158" s="36"/>
      <c r="L158" s="39"/>
      <c r="M158" s="208"/>
      <c r="N158" s="209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163</v>
      </c>
      <c r="AU158" s="17" t="s">
        <v>85</v>
      </c>
    </row>
    <row r="159" spans="1:65" s="13" customFormat="1" ht="11.25">
      <c r="B159" s="210"/>
      <c r="C159" s="211"/>
      <c r="D159" s="205" t="s">
        <v>164</v>
      </c>
      <c r="E159" s="212" t="s">
        <v>1</v>
      </c>
      <c r="F159" s="213" t="s">
        <v>181</v>
      </c>
      <c r="G159" s="211"/>
      <c r="H159" s="214">
        <v>6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164</v>
      </c>
      <c r="AU159" s="220" t="s">
        <v>85</v>
      </c>
      <c r="AV159" s="13" t="s">
        <v>85</v>
      </c>
      <c r="AW159" s="13" t="s">
        <v>31</v>
      </c>
      <c r="AX159" s="13" t="s">
        <v>75</v>
      </c>
      <c r="AY159" s="220" t="s">
        <v>154</v>
      </c>
    </row>
    <row r="160" spans="1:65" s="15" customFormat="1" ht="11.25">
      <c r="B160" s="231"/>
      <c r="C160" s="232"/>
      <c r="D160" s="205" t="s">
        <v>164</v>
      </c>
      <c r="E160" s="233" t="s">
        <v>1</v>
      </c>
      <c r="F160" s="234" t="s">
        <v>171</v>
      </c>
      <c r="G160" s="232"/>
      <c r="H160" s="235">
        <v>6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164</v>
      </c>
      <c r="AU160" s="241" t="s">
        <v>85</v>
      </c>
      <c r="AV160" s="15" t="s">
        <v>162</v>
      </c>
      <c r="AW160" s="15" t="s">
        <v>31</v>
      </c>
      <c r="AX160" s="15" t="s">
        <v>83</v>
      </c>
      <c r="AY160" s="241" t="s">
        <v>154</v>
      </c>
    </row>
    <row r="161" spans="1:65" s="2" customFormat="1" ht="24.2" customHeight="1">
      <c r="A161" s="34"/>
      <c r="B161" s="35"/>
      <c r="C161" s="242" t="s">
        <v>177</v>
      </c>
      <c r="D161" s="242" t="s">
        <v>239</v>
      </c>
      <c r="E161" s="243" t="s">
        <v>625</v>
      </c>
      <c r="F161" s="244" t="s">
        <v>626</v>
      </c>
      <c r="G161" s="245" t="s">
        <v>159</v>
      </c>
      <c r="H161" s="246">
        <v>2</v>
      </c>
      <c r="I161" s="247"/>
      <c r="J161" s="248">
        <f>ROUND(I161*H161,2)</f>
        <v>0</v>
      </c>
      <c r="K161" s="244" t="s">
        <v>160</v>
      </c>
      <c r="L161" s="39"/>
      <c r="M161" s="249" t="s">
        <v>1</v>
      </c>
      <c r="N161" s="250" t="s">
        <v>40</v>
      </c>
      <c r="O161" s="7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162</v>
      </c>
      <c r="AT161" s="203" t="s">
        <v>239</v>
      </c>
      <c r="AU161" s="203" t="s">
        <v>85</v>
      </c>
      <c r="AY161" s="17" t="s">
        <v>154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83</v>
      </c>
      <c r="BK161" s="204">
        <f>ROUND(I161*H161,2)</f>
        <v>0</v>
      </c>
      <c r="BL161" s="17" t="s">
        <v>162</v>
      </c>
      <c r="BM161" s="203" t="s">
        <v>223</v>
      </c>
    </row>
    <row r="162" spans="1:65" s="2" customFormat="1" ht="29.25">
      <c r="A162" s="34"/>
      <c r="B162" s="35"/>
      <c r="C162" s="36"/>
      <c r="D162" s="205" t="s">
        <v>163</v>
      </c>
      <c r="E162" s="36"/>
      <c r="F162" s="206" t="s">
        <v>628</v>
      </c>
      <c r="G162" s="36"/>
      <c r="H162" s="36"/>
      <c r="I162" s="207"/>
      <c r="J162" s="36"/>
      <c r="K162" s="36"/>
      <c r="L162" s="39"/>
      <c r="M162" s="208"/>
      <c r="N162" s="209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163</v>
      </c>
      <c r="AU162" s="17" t="s">
        <v>85</v>
      </c>
    </row>
    <row r="163" spans="1:65" s="13" customFormat="1" ht="11.25">
      <c r="B163" s="210"/>
      <c r="C163" s="211"/>
      <c r="D163" s="205" t="s">
        <v>164</v>
      </c>
      <c r="E163" s="212" t="s">
        <v>1</v>
      </c>
      <c r="F163" s="213" t="s">
        <v>85</v>
      </c>
      <c r="G163" s="211"/>
      <c r="H163" s="214">
        <v>2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164</v>
      </c>
      <c r="AU163" s="220" t="s">
        <v>85</v>
      </c>
      <c r="AV163" s="13" t="s">
        <v>85</v>
      </c>
      <c r="AW163" s="13" t="s">
        <v>31</v>
      </c>
      <c r="AX163" s="13" t="s">
        <v>75</v>
      </c>
      <c r="AY163" s="220" t="s">
        <v>154</v>
      </c>
    </row>
    <row r="164" spans="1:65" s="15" customFormat="1" ht="11.25">
      <c r="B164" s="231"/>
      <c r="C164" s="232"/>
      <c r="D164" s="205" t="s">
        <v>164</v>
      </c>
      <c r="E164" s="233" t="s">
        <v>1</v>
      </c>
      <c r="F164" s="234" t="s">
        <v>171</v>
      </c>
      <c r="G164" s="232"/>
      <c r="H164" s="235">
        <v>2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164</v>
      </c>
      <c r="AU164" s="241" t="s">
        <v>85</v>
      </c>
      <c r="AV164" s="15" t="s">
        <v>162</v>
      </c>
      <c r="AW164" s="15" t="s">
        <v>31</v>
      </c>
      <c r="AX164" s="15" t="s">
        <v>83</v>
      </c>
      <c r="AY164" s="241" t="s">
        <v>154</v>
      </c>
    </row>
    <row r="165" spans="1:65" s="2" customFormat="1" ht="24.2" customHeight="1">
      <c r="A165" s="34"/>
      <c r="B165" s="35"/>
      <c r="C165" s="242" t="s">
        <v>192</v>
      </c>
      <c r="D165" s="242" t="s">
        <v>239</v>
      </c>
      <c r="E165" s="243" t="s">
        <v>911</v>
      </c>
      <c r="F165" s="244" t="s">
        <v>912</v>
      </c>
      <c r="G165" s="245" t="s">
        <v>398</v>
      </c>
      <c r="H165" s="246">
        <v>1.9</v>
      </c>
      <c r="I165" s="247"/>
      <c r="J165" s="248">
        <f>ROUND(I165*H165,2)</f>
        <v>0</v>
      </c>
      <c r="K165" s="244" t="s">
        <v>160</v>
      </c>
      <c r="L165" s="39"/>
      <c r="M165" s="249" t="s">
        <v>1</v>
      </c>
      <c r="N165" s="250" t="s">
        <v>40</v>
      </c>
      <c r="O165" s="71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162</v>
      </c>
      <c r="AT165" s="203" t="s">
        <v>239</v>
      </c>
      <c r="AU165" s="203" t="s">
        <v>85</v>
      </c>
      <c r="AY165" s="17" t="s">
        <v>154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83</v>
      </c>
      <c r="BK165" s="204">
        <f>ROUND(I165*H165,2)</f>
        <v>0</v>
      </c>
      <c r="BL165" s="17" t="s">
        <v>162</v>
      </c>
      <c r="BM165" s="203" t="s">
        <v>232</v>
      </c>
    </row>
    <row r="166" spans="1:65" s="2" customFormat="1" ht="29.25">
      <c r="A166" s="34"/>
      <c r="B166" s="35"/>
      <c r="C166" s="36"/>
      <c r="D166" s="205" t="s">
        <v>163</v>
      </c>
      <c r="E166" s="36"/>
      <c r="F166" s="206" t="s">
        <v>913</v>
      </c>
      <c r="G166" s="36"/>
      <c r="H166" s="36"/>
      <c r="I166" s="207"/>
      <c r="J166" s="36"/>
      <c r="K166" s="36"/>
      <c r="L166" s="39"/>
      <c r="M166" s="208"/>
      <c r="N166" s="20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163</v>
      </c>
      <c r="AU166" s="17" t="s">
        <v>85</v>
      </c>
    </row>
    <row r="167" spans="1:65" s="14" customFormat="1" ht="11.25">
      <c r="B167" s="221"/>
      <c r="C167" s="222"/>
      <c r="D167" s="205" t="s">
        <v>164</v>
      </c>
      <c r="E167" s="223" t="s">
        <v>1</v>
      </c>
      <c r="F167" s="224" t="s">
        <v>914</v>
      </c>
      <c r="G167" s="222"/>
      <c r="H167" s="223" t="s">
        <v>1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164</v>
      </c>
      <c r="AU167" s="230" t="s">
        <v>85</v>
      </c>
      <c r="AV167" s="14" t="s">
        <v>83</v>
      </c>
      <c r="AW167" s="14" t="s">
        <v>31</v>
      </c>
      <c r="AX167" s="14" t="s">
        <v>75</v>
      </c>
      <c r="AY167" s="230" t="s">
        <v>154</v>
      </c>
    </row>
    <row r="168" spans="1:65" s="13" customFormat="1" ht="11.25">
      <c r="B168" s="210"/>
      <c r="C168" s="211"/>
      <c r="D168" s="205" t="s">
        <v>164</v>
      </c>
      <c r="E168" s="212" t="s">
        <v>1</v>
      </c>
      <c r="F168" s="213" t="s">
        <v>915</v>
      </c>
      <c r="G168" s="211"/>
      <c r="H168" s="214">
        <v>1.9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164</v>
      </c>
      <c r="AU168" s="220" t="s">
        <v>85</v>
      </c>
      <c r="AV168" s="13" t="s">
        <v>85</v>
      </c>
      <c r="AW168" s="13" t="s">
        <v>31</v>
      </c>
      <c r="AX168" s="13" t="s">
        <v>75</v>
      </c>
      <c r="AY168" s="220" t="s">
        <v>154</v>
      </c>
    </row>
    <row r="169" spans="1:65" s="15" customFormat="1" ht="11.25">
      <c r="B169" s="231"/>
      <c r="C169" s="232"/>
      <c r="D169" s="205" t="s">
        <v>164</v>
      </c>
      <c r="E169" s="233" t="s">
        <v>1</v>
      </c>
      <c r="F169" s="234" t="s">
        <v>171</v>
      </c>
      <c r="G169" s="232"/>
      <c r="H169" s="235">
        <v>1.9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164</v>
      </c>
      <c r="AU169" s="241" t="s">
        <v>85</v>
      </c>
      <c r="AV169" s="15" t="s">
        <v>162</v>
      </c>
      <c r="AW169" s="15" t="s">
        <v>31</v>
      </c>
      <c r="AX169" s="15" t="s">
        <v>83</v>
      </c>
      <c r="AY169" s="241" t="s">
        <v>154</v>
      </c>
    </row>
    <row r="170" spans="1:65" s="2" customFormat="1" ht="24.2" customHeight="1">
      <c r="A170" s="34"/>
      <c r="B170" s="35"/>
      <c r="C170" s="242" t="s">
        <v>238</v>
      </c>
      <c r="D170" s="242" t="s">
        <v>239</v>
      </c>
      <c r="E170" s="243" t="s">
        <v>916</v>
      </c>
      <c r="F170" s="244" t="s">
        <v>917</v>
      </c>
      <c r="G170" s="245" t="s">
        <v>398</v>
      </c>
      <c r="H170" s="246">
        <v>9.1999999999999993</v>
      </c>
      <c r="I170" s="247"/>
      <c r="J170" s="248">
        <f>ROUND(I170*H170,2)</f>
        <v>0</v>
      </c>
      <c r="K170" s="244" t="s">
        <v>160</v>
      </c>
      <c r="L170" s="39"/>
      <c r="M170" s="249" t="s">
        <v>1</v>
      </c>
      <c r="N170" s="250" t="s">
        <v>40</v>
      </c>
      <c r="O170" s="7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162</v>
      </c>
      <c r="AT170" s="203" t="s">
        <v>239</v>
      </c>
      <c r="AU170" s="203" t="s">
        <v>85</v>
      </c>
      <c r="AY170" s="17" t="s">
        <v>154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83</v>
      </c>
      <c r="BK170" s="204">
        <f>ROUND(I170*H170,2)</f>
        <v>0</v>
      </c>
      <c r="BL170" s="17" t="s">
        <v>162</v>
      </c>
      <c r="BM170" s="203" t="s">
        <v>242</v>
      </c>
    </row>
    <row r="171" spans="1:65" s="2" customFormat="1" ht="29.25">
      <c r="A171" s="34"/>
      <c r="B171" s="35"/>
      <c r="C171" s="36"/>
      <c r="D171" s="205" t="s">
        <v>163</v>
      </c>
      <c r="E171" s="36"/>
      <c r="F171" s="206" t="s">
        <v>918</v>
      </c>
      <c r="G171" s="36"/>
      <c r="H171" s="36"/>
      <c r="I171" s="207"/>
      <c r="J171" s="36"/>
      <c r="K171" s="36"/>
      <c r="L171" s="39"/>
      <c r="M171" s="208"/>
      <c r="N171" s="209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163</v>
      </c>
      <c r="AU171" s="17" t="s">
        <v>85</v>
      </c>
    </row>
    <row r="172" spans="1:65" s="14" customFormat="1" ht="11.25">
      <c r="B172" s="221"/>
      <c r="C172" s="222"/>
      <c r="D172" s="205" t="s">
        <v>164</v>
      </c>
      <c r="E172" s="223" t="s">
        <v>1</v>
      </c>
      <c r="F172" s="224" t="s">
        <v>919</v>
      </c>
      <c r="G172" s="222"/>
      <c r="H172" s="223" t="s">
        <v>1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164</v>
      </c>
      <c r="AU172" s="230" t="s">
        <v>85</v>
      </c>
      <c r="AV172" s="14" t="s">
        <v>83</v>
      </c>
      <c r="AW172" s="14" t="s">
        <v>31</v>
      </c>
      <c r="AX172" s="14" t="s">
        <v>75</v>
      </c>
      <c r="AY172" s="230" t="s">
        <v>154</v>
      </c>
    </row>
    <row r="173" spans="1:65" s="13" customFormat="1" ht="11.25">
      <c r="B173" s="210"/>
      <c r="C173" s="211"/>
      <c r="D173" s="205" t="s">
        <v>164</v>
      </c>
      <c r="E173" s="212" t="s">
        <v>1</v>
      </c>
      <c r="F173" s="213" t="s">
        <v>920</v>
      </c>
      <c r="G173" s="211"/>
      <c r="H173" s="214">
        <v>9.1999999999999993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164</v>
      </c>
      <c r="AU173" s="220" t="s">
        <v>85</v>
      </c>
      <c r="AV173" s="13" t="s">
        <v>85</v>
      </c>
      <c r="AW173" s="13" t="s">
        <v>31</v>
      </c>
      <c r="AX173" s="13" t="s">
        <v>75</v>
      </c>
      <c r="AY173" s="220" t="s">
        <v>154</v>
      </c>
    </row>
    <row r="174" spans="1:65" s="15" customFormat="1" ht="11.25">
      <c r="B174" s="231"/>
      <c r="C174" s="232"/>
      <c r="D174" s="205" t="s">
        <v>164</v>
      </c>
      <c r="E174" s="233" t="s">
        <v>1</v>
      </c>
      <c r="F174" s="234" t="s">
        <v>171</v>
      </c>
      <c r="G174" s="232"/>
      <c r="H174" s="235">
        <v>9.1999999999999993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164</v>
      </c>
      <c r="AU174" s="241" t="s">
        <v>85</v>
      </c>
      <c r="AV174" s="15" t="s">
        <v>162</v>
      </c>
      <c r="AW174" s="15" t="s">
        <v>31</v>
      </c>
      <c r="AX174" s="15" t="s">
        <v>83</v>
      </c>
      <c r="AY174" s="241" t="s">
        <v>154</v>
      </c>
    </row>
    <row r="175" spans="1:65" s="2" customFormat="1" ht="21.75" customHeight="1">
      <c r="A175" s="34"/>
      <c r="B175" s="35"/>
      <c r="C175" s="242" t="s">
        <v>175</v>
      </c>
      <c r="D175" s="242" t="s">
        <v>239</v>
      </c>
      <c r="E175" s="243" t="s">
        <v>921</v>
      </c>
      <c r="F175" s="244" t="s">
        <v>922</v>
      </c>
      <c r="G175" s="245" t="s">
        <v>217</v>
      </c>
      <c r="H175" s="246">
        <v>3.36</v>
      </c>
      <c r="I175" s="247"/>
      <c r="J175" s="248">
        <f>ROUND(I175*H175,2)</f>
        <v>0</v>
      </c>
      <c r="K175" s="244" t="s">
        <v>160</v>
      </c>
      <c r="L175" s="39"/>
      <c r="M175" s="249" t="s">
        <v>1</v>
      </c>
      <c r="N175" s="250" t="s">
        <v>40</v>
      </c>
      <c r="O175" s="71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162</v>
      </c>
      <c r="AT175" s="203" t="s">
        <v>239</v>
      </c>
      <c r="AU175" s="203" t="s">
        <v>85</v>
      </c>
      <c r="AY175" s="17" t="s">
        <v>154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83</v>
      </c>
      <c r="BK175" s="204">
        <f>ROUND(I175*H175,2)</f>
        <v>0</v>
      </c>
      <c r="BL175" s="17" t="s">
        <v>162</v>
      </c>
      <c r="BM175" s="203" t="s">
        <v>244</v>
      </c>
    </row>
    <row r="176" spans="1:65" s="2" customFormat="1" ht="29.25">
      <c r="A176" s="34"/>
      <c r="B176" s="35"/>
      <c r="C176" s="36"/>
      <c r="D176" s="205" t="s">
        <v>163</v>
      </c>
      <c r="E176" s="36"/>
      <c r="F176" s="206" t="s">
        <v>923</v>
      </c>
      <c r="G176" s="36"/>
      <c r="H176" s="36"/>
      <c r="I176" s="207"/>
      <c r="J176" s="36"/>
      <c r="K176" s="36"/>
      <c r="L176" s="39"/>
      <c r="M176" s="208"/>
      <c r="N176" s="209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163</v>
      </c>
      <c r="AU176" s="17" t="s">
        <v>85</v>
      </c>
    </row>
    <row r="177" spans="1:65" s="14" customFormat="1" ht="11.25">
      <c r="B177" s="221"/>
      <c r="C177" s="222"/>
      <c r="D177" s="205" t="s">
        <v>164</v>
      </c>
      <c r="E177" s="223" t="s">
        <v>1</v>
      </c>
      <c r="F177" s="224" t="s">
        <v>924</v>
      </c>
      <c r="G177" s="222"/>
      <c r="H177" s="223" t="s">
        <v>1</v>
      </c>
      <c r="I177" s="225"/>
      <c r="J177" s="222"/>
      <c r="K177" s="222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164</v>
      </c>
      <c r="AU177" s="230" t="s">
        <v>85</v>
      </c>
      <c r="AV177" s="14" t="s">
        <v>83</v>
      </c>
      <c r="AW177" s="14" t="s">
        <v>31</v>
      </c>
      <c r="AX177" s="14" t="s">
        <v>75</v>
      </c>
      <c r="AY177" s="230" t="s">
        <v>154</v>
      </c>
    </row>
    <row r="178" spans="1:65" s="13" customFormat="1" ht="11.25">
      <c r="B178" s="210"/>
      <c r="C178" s="211"/>
      <c r="D178" s="205" t="s">
        <v>164</v>
      </c>
      <c r="E178" s="212" t="s">
        <v>1</v>
      </c>
      <c r="F178" s="213" t="s">
        <v>925</v>
      </c>
      <c r="G178" s="211"/>
      <c r="H178" s="214">
        <v>3.36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164</v>
      </c>
      <c r="AU178" s="220" t="s">
        <v>85</v>
      </c>
      <c r="AV178" s="13" t="s">
        <v>85</v>
      </c>
      <c r="AW178" s="13" t="s">
        <v>31</v>
      </c>
      <c r="AX178" s="13" t="s">
        <v>75</v>
      </c>
      <c r="AY178" s="220" t="s">
        <v>154</v>
      </c>
    </row>
    <row r="179" spans="1:65" s="15" customFormat="1" ht="11.25">
      <c r="B179" s="231"/>
      <c r="C179" s="232"/>
      <c r="D179" s="205" t="s">
        <v>164</v>
      </c>
      <c r="E179" s="233" t="s">
        <v>1</v>
      </c>
      <c r="F179" s="234" t="s">
        <v>171</v>
      </c>
      <c r="G179" s="232"/>
      <c r="H179" s="235">
        <v>3.36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164</v>
      </c>
      <c r="AU179" s="241" t="s">
        <v>85</v>
      </c>
      <c r="AV179" s="15" t="s">
        <v>162</v>
      </c>
      <c r="AW179" s="15" t="s">
        <v>31</v>
      </c>
      <c r="AX179" s="15" t="s">
        <v>83</v>
      </c>
      <c r="AY179" s="241" t="s">
        <v>154</v>
      </c>
    </row>
    <row r="180" spans="1:65" s="2" customFormat="1" ht="24.2" customHeight="1">
      <c r="A180" s="34"/>
      <c r="B180" s="35"/>
      <c r="C180" s="242" t="s">
        <v>249</v>
      </c>
      <c r="D180" s="242" t="s">
        <v>239</v>
      </c>
      <c r="E180" s="243" t="s">
        <v>926</v>
      </c>
      <c r="F180" s="244" t="s">
        <v>927</v>
      </c>
      <c r="G180" s="245" t="s">
        <v>310</v>
      </c>
      <c r="H180" s="246">
        <v>3.6</v>
      </c>
      <c r="I180" s="247"/>
      <c r="J180" s="248">
        <f>ROUND(I180*H180,2)</f>
        <v>0</v>
      </c>
      <c r="K180" s="244" t="s">
        <v>160</v>
      </c>
      <c r="L180" s="39"/>
      <c r="M180" s="249" t="s">
        <v>1</v>
      </c>
      <c r="N180" s="250" t="s">
        <v>40</v>
      </c>
      <c r="O180" s="7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162</v>
      </c>
      <c r="AT180" s="203" t="s">
        <v>239</v>
      </c>
      <c r="AU180" s="203" t="s">
        <v>85</v>
      </c>
      <c r="AY180" s="17" t="s">
        <v>154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83</v>
      </c>
      <c r="BK180" s="204">
        <f>ROUND(I180*H180,2)</f>
        <v>0</v>
      </c>
      <c r="BL180" s="17" t="s">
        <v>162</v>
      </c>
      <c r="BM180" s="203" t="s">
        <v>252</v>
      </c>
    </row>
    <row r="181" spans="1:65" s="2" customFormat="1" ht="39">
      <c r="A181" s="34"/>
      <c r="B181" s="35"/>
      <c r="C181" s="36"/>
      <c r="D181" s="205" t="s">
        <v>163</v>
      </c>
      <c r="E181" s="36"/>
      <c r="F181" s="206" t="s">
        <v>928</v>
      </c>
      <c r="G181" s="36"/>
      <c r="H181" s="36"/>
      <c r="I181" s="207"/>
      <c r="J181" s="36"/>
      <c r="K181" s="36"/>
      <c r="L181" s="39"/>
      <c r="M181" s="208"/>
      <c r="N181" s="209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163</v>
      </c>
      <c r="AU181" s="17" t="s">
        <v>85</v>
      </c>
    </row>
    <row r="182" spans="1:65" s="13" customFormat="1" ht="11.25">
      <c r="B182" s="210"/>
      <c r="C182" s="211"/>
      <c r="D182" s="205" t="s">
        <v>164</v>
      </c>
      <c r="E182" s="212" t="s">
        <v>1</v>
      </c>
      <c r="F182" s="213" t="s">
        <v>894</v>
      </c>
      <c r="G182" s="211"/>
      <c r="H182" s="214">
        <v>3.6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164</v>
      </c>
      <c r="AU182" s="220" t="s">
        <v>85</v>
      </c>
      <c r="AV182" s="13" t="s">
        <v>85</v>
      </c>
      <c r="AW182" s="13" t="s">
        <v>31</v>
      </c>
      <c r="AX182" s="13" t="s">
        <v>75</v>
      </c>
      <c r="AY182" s="220" t="s">
        <v>154</v>
      </c>
    </row>
    <row r="183" spans="1:65" s="15" customFormat="1" ht="11.25">
      <c r="B183" s="231"/>
      <c r="C183" s="232"/>
      <c r="D183" s="205" t="s">
        <v>164</v>
      </c>
      <c r="E183" s="233" t="s">
        <v>1</v>
      </c>
      <c r="F183" s="234" t="s">
        <v>171</v>
      </c>
      <c r="G183" s="232"/>
      <c r="H183" s="235">
        <v>3.6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164</v>
      </c>
      <c r="AU183" s="241" t="s">
        <v>85</v>
      </c>
      <c r="AV183" s="15" t="s">
        <v>162</v>
      </c>
      <c r="AW183" s="15" t="s">
        <v>31</v>
      </c>
      <c r="AX183" s="15" t="s">
        <v>83</v>
      </c>
      <c r="AY183" s="241" t="s">
        <v>154</v>
      </c>
    </row>
    <row r="184" spans="1:65" s="2" customFormat="1" ht="21.75" customHeight="1">
      <c r="A184" s="34"/>
      <c r="B184" s="35"/>
      <c r="C184" s="242" t="s">
        <v>209</v>
      </c>
      <c r="D184" s="242" t="s">
        <v>239</v>
      </c>
      <c r="E184" s="243" t="s">
        <v>929</v>
      </c>
      <c r="F184" s="244" t="s">
        <v>930</v>
      </c>
      <c r="G184" s="245" t="s">
        <v>310</v>
      </c>
      <c r="H184" s="246">
        <v>6.2</v>
      </c>
      <c r="I184" s="247"/>
      <c r="J184" s="248">
        <f>ROUND(I184*H184,2)</f>
        <v>0</v>
      </c>
      <c r="K184" s="244" t="s">
        <v>160</v>
      </c>
      <c r="L184" s="39"/>
      <c r="M184" s="249" t="s">
        <v>1</v>
      </c>
      <c r="N184" s="250" t="s">
        <v>40</v>
      </c>
      <c r="O184" s="71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3" t="s">
        <v>162</v>
      </c>
      <c r="AT184" s="203" t="s">
        <v>239</v>
      </c>
      <c r="AU184" s="203" t="s">
        <v>85</v>
      </c>
      <c r="AY184" s="17" t="s">
        <v>154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7" t="s">
        <v>83</v>
      </c>
      <c r="BK184" s="204">
        <f>ROUND(I184*H184,2)</f>
        <v>0</v>
      </c>
      <c r="BL184" s="17" t="s">
        <v>162</v>
      </c>
      <c r="BM184" s="203" t="s">
        <v>261</v>
      </c>
    </row>
    <row r="185" spans="1:65" s="2" customFormat="1" ht="29.25">
      <c r="A185" s="34"/>
      <c r="B185" s="35"/>
      <c r="C185" s="36"/>
      <c r="D185" s="205" t="s">
        <v>163</v>
      </c>
      <c r="E185" s="36"/>
      <c r="F185" s="206" t="s">
        <v>931</v>
      </c>
      <c r="G185" s="36"/>
      <c r="H185" s="36"/>
      <c r="I185" s="207"/>
      <c r="J185" s="36"/>
      <c r="K185" s="36"/>
      <c r="L185" s="39"/>
      <c r="M185" s="208"/>
      <c r="N185" s="209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163</v>
      </c>
      <c r="AU185" s="17" t="s">
        <v>85</v>
      </c>
    </row>
    <row r="186" spans="1:65" s="14" customFormat="1" ht="22.5">
      <c r="B186" s="221"/>
      <c r="C186" s="222"/>
      <c r="D186" s="205" t="s">
        <v>164</v>
      </c>
      <c r="E186" s="223" t="s">
        <v>1</v>
      </c>
      <c r="F186" s="224" t="s">
        <v>932</v>
      </c>
      <c r="G186" s="222"/>
      <c r="H186" s="223" t="s">
        <v>1</v>
      </c>
      <c r="I186" s="225"/>
      <c r="J186" s="222"/>
      <c r="K186" s="222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164</v>
      </c>
      <c r="AU186" s="230" t="s">
        <v>85</v>
      </c>
      <c r="AV186" s="14" t="s">
        <v>83</v>
      </c>
      <c r="AW186" s="14" t="s">
        <v>31</v>
      </c>
      <c r="AX186" s="14" t="s">
        <v>75</v>
      </c>
      <c r="AY186" s="230" t="s">
        <v>154</v>
      </c>
    </row>
    <row r="187" spans="1:65" s="13" customFormat="1" ht="11.25">
      <c r="B187" s="210"/>
      <c r="C187" s="211"/>
      <c r="D187" s="205" t="s">
        <v>164</v>
      </c>
      <c r="E187" s="212" t="s">
        <v>1</v>
      </c>
      <c r="F187" s="213" t="s">
        <v>933</v>
      </c>
      <c r="G187" s="211"/>
      <c r="H187" s="214">
        <v>6.2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164</v>
      </c>
      <c r="AU187" s="220" t="s">
        <v>85</v>
      </c>
      <c r="AV187" s="13" t="s">
        <v>85</v>
      </c>
      <c r="AW187" s="13" t="s">
        <v>31</v>
      </c>
      <c r="AX187" s="13" t="s">
        <v>75</v>
      </c>
      <c r="AY187" s="220" t="s">
        <v>154</v>
      </c>
    </row>
    <row r="188" spans="1:65" s="15" customFormat="1" ht="11.25">
      <c r="B188" s="231"/>
      <c r="C188" s="232"/>
      <c r="D188" s="205" t="s">
        <v>164</v>
      </c>
      <c r="E188" s="233" t="s">
        <v>1</v>
      </c>
      <c r="F188" s="234" t="s">
        <v>171</v>
      </c>
      <c r="G188" s="232"/>
      <c r="H188" s="235">
        <v>6.2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164</v>
      </c>
      <c r="AU188" s="241" t="s">
        <v>85</v>
      </c>
      <c r="AV188" s="15" t="s">
        <v>162</v>
      </c>
      <c r="AW188" s="15" t="s">
        <v>31</v>
      </c>
      <c r="AX188" s="15" t="s">
        <v>83</v>
      </c>
      <c r="AY188" s="241" t="s">
        <v>154</v>
      </c>
    </row>
    <row r="189" spans="1:65" s="2" customFormat="1" ht="37.9" customHeight="1">
      <c r="A189" s="34"/>
      <c r="B189" s="35"/>
      <c r="C189" s="242" t="s">
        <v>8</v>
      </c>
      <c r="D189" s="242" t="s">
        <v>239</v>
      </c>
      <c r="E189" s="243" t="s">
        <v>934</v>
      </c>
      <c r="F189" s="244" t="s">
        <v>935</v>
      </c>
      <c r="G189" s="245" t="s">
        <v>398</v>
      </c>
      <c r="H189" s="246">
        <v>9</v>
      </c>
      <c r="I189" s="247"/>
      <c r="J189" s="248">
        <f>ROUND(I189*H189,2)</f>
        <v>0</v>
      </c>
      <c r="K189" s="244" t="s">
        <v>160</v>
      </c>
      <c r="L189" s="39"/>
      <c r="M189" s="249" t="s">
        <v>1</v>
      </c>
      <c r="N189" s="250" t="s">
        <v>40</v>
      </c>
      <c r="O189" s="71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162</v>
      </c>
      <c r="AT189" s="203" t="s">
        <v>239</v>
      </c>
      <c r="AU189" s="203" t="s">
        <v>85</v>
      </c>
      <c r="AY189" s="17" t="s">
        <v>154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83</v>
      </c>
      <c r="BK189" s="204">
        <f>ROUND(I189*H189,2)</f>
        <v>0</v>
      </c>
      <c r="BL189" s="17" t="s">
        <v>162</v>
      </c>
      <c r="BM189" s="203" t="s">
        <v>270</v>
      </c>
    </row>
    <row r="190" spans="1:65" s="2" customFormat="1" ht="48.75">
      <c r="A190" s="34"/>
      <c r="B190" s="35"/>
      <c r="C190" s="36"/>
      <c r="D190" s="205" t="s">
        <v>163</v>
      </c>
      <c r="E190" s="36"/>
      <c r="F190" s="206" t="s">
        <v>936</v>
      </c>
      <c r="G190" s="36"/>
      <c r="H190" s="36"/>
      <c r="I190" s="207"/>
      <c r="J190" s="36"/>
      <c r="K190" s="36"/>
      <c r="L190" s="39"/>
      <c r="M190" s="208"/>
      <c r="N190" s="209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163</v>
      </c>
      <c r="AU190" s="17" t="s">
        <v>85</v>
      </c>
    </row>
    <row r="191" spans="1:65" s="14" customFormat="1" ht="22.5">
      <c r="B191" s="221"/>
      <c r="C191" s="222"/>
      <c r="D191" s="205" t="s">
        <v>164</v>
      </c>
      <c r="E191" s="223" t="s">
        <v>1</v>
      </c>
      <c r="F191" s="224" t="s">
        <v>937</v>
      </c>
      <c r="G191" s="222"/>
      <c r="H191" s="223" t="s">
        <v>1</v>
      </c>
      <c r="I191" s="225"/>
      <c r="J191" s="222"/>
      <c r="K191" s="222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164</v>
      </c>
      <c r="AU191" s="230" t="s">
        <v>85</v>
      </c>
      <c r="AV191" s="14" t="s">
        <v>83</v>
      </c>
      <c r="AW191" s="14" t="s">
        <v>31</v>
      </c>
      <c r="AX191" s="14" t="s">
        <v>75</v>
      </c>
      <c r="AY191" s="230" t="s">
        <v>154</v>
      </c>
    </row>
    <row r="192" spans="1:65" s="13" customFormat="1" ht="11.25">
      <c r="B192" s="210"/>
      <c r="C192" s="211"/>
      <c r="D192" s="205" t="s">
        <v>164</v>
      </c>
      <c r="E192" s="212" t="s">
        <v>1</v>
      </c>
      <c r="F192" s="213" t="s">
        <v>177</v>
      </c>
      <c r="G192" s="211"/>
      <c r="H192" s="214">
        <v>9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164</v>
      </c>
      <c r="AU192" s="220" t="s">
        <v>85</v>
      </c>
      <c r="AV192" s="13" t="s">
        <v>85</v>
      </c>
      <c r="AW192" s="13" t="s">
        <v>31</v>
      </c>
      <c r="AX192" s="13" t="s">
        <v>75</v>
      </c>
      <c r="AY192" s="220" t="s">
        <v>154</v>
      </c>
    </row>
    <row r="193" spans="1:65" s="15" customFormat="1" ht="11.25">
      <c r="B193" s="231"/>
      <c r="C193" s="232"/>
      <c r="D193" s="205" t="s">
        <v>164</v>
      </c>
      <c r="E193" s="233" t="s">
        <v>1</v>
      </c>
      <c r="F193" s="234" t="s">
        <v>171</v>
      </c>
      <c r="G193" s="232"/>
      <c r="H193" s="235">
        <v>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164</v>
      </c>
      <c r="AU193" s="241" t="s">
        <v>85</v>
      </c>
      <c r="AV193" s="15" t="s">
        <v>162</v>
      </c>
      <c r="AW193" s="15" t="s">
        <v>31</v>
      </c>
      <c r="AX193" s="15" t="s">
        <v>83</v>
      </c>
      <c r="AY193" s="241" t="s">
        <v>154</v>
      </c>
    </row>
    <row r="194" spans="1:65" s="12" customFormat="1" ht="22.9" customHeight="1">
      <c r="B194" s="175"/>
      <c r="C194" s="176"/>
      <c r="D194" s="177" t="s">
        <v>74</v>
      </c>
      <c r="E194" s="189" t="s">
        <v>404</v>
      </c>
      <c r="F194" s="189" t="s">
        <v>405</v>
      </c>
      <c r="G194" s="176"/>
      <c r="H194" s="176"/>
      <c r="I194" s="179"/>
      <c r="J194" s="190">
        <f>BK194</f>
        <v>0</v>
      </c>
      <c r="K194" s="176"/>
      <c r="L194" s="181"/>
      <c r="M194" s="182"/>
      <c r="N194" s="183"/>
      <c r="O194" s="183"/>
      <c r="P194" s="184">
        <f>SUM(P195:P224)</f>
        <v>0</v>
      </c>
      <c r="Q194" s="183"/>
      <c r="R194" s="184">
        <f>SUM(R195:R224)</f>
        <v>0</v>
      </c>
      <c r="S194" s="183"/>
      <c r="T194" s="185">
        <f>SUM(T195:T224)</f>
        <v>0</v>
      </c>
      <c r="AR194" s="186" t="s">
        <v>162</v>
      </c>
      <c r="AT194" s="187" t="s">
        <v>74</v>
      </c>
      <c r="AU194" s="187" t="s">
        <v>83</v>
      </c>
      <c r="AY194" s="186" t="s">
        <v>154</v>
      </c>
      <c r="BK194" s="188">
        <f>SUM(BK195:BK224)</f>
        <v>0</v>
      </c>
    </row>
    <row r="195" spans="1:65" s="2" customFormat="1" ht="33" customHeight="1">
      <c r="A195" s="34"/>
      <c r="B195" s="35"/>
      <c r="C195" s="242" t="s">
        <v>218</v>
      </c>
      <c r="D195" s="242" t="s">
        <v>239</v>
      </c>
      <c r="E195" s="243" t="s">
        <v>413</v>
      </c>
      <c r="F195" s="244" t="s">
        <v>938</v>
      </c>
      <c r="G195" s="245" t="s">
        <v>191</v>
      </c>
      <c r="H195" s="246">
        <v>10.532</v>
      </c>
      <c r="I195" s="247"/>
      <c r="J195" s="248">
        <f>ROUND(I195*H195,2)</f>
        <v>0</v>
      </c>
      <c r="K195" s="244" t="s">
        <v>160</v>
      </c>
      <c r="L195" s="39"/>
      <c r="M195" s="249" t="s">
        <v>1</v>
      </c>
      <c r="N195" s="250" t="s">
        <v>40</v>
      </c>
      <c r="O195" s="71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3" t="s">
        <v>409</v>
      </c>
      <c r="AT195" s="203" t="s">
        <v>239</v>
      </c>
      <c r="AU195" s="203" t="s">
        <v>85</v>
      </c>
      <c r="AY195" s="17" t="s">
        <v>154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83</v>
      </c>
      <c r="BK195" s="204">
        <f>ROUND(I195*H195,2)</f>
        <v>0</v>
      </c>
      <c r="BL195" s="17" t="s">
        <v>409</v>
      </c>
      <c r="BM195" s="203" t="s">
        <v>279</v>
      </c>
    </row>
    <row r="196" spans="1:65" s="2" customFormat="1" ht="117">
      <c r="A196" s="34"/>
      <c r="B196" s="35"/>
      <c r="C196" s="36"/>
      <c r="D196" s="205" t="s">
        <v>163</v>
      </c>
      <c r="E196" s="36"/>
      <c r="F196" s="206" t="s">
        <v>939</v>
      </c>
      <c r="G196" s="36"/>
      <c r="H196" s="36"/>
      <c r="I196" s="207"/>
      <c r="J196" s="36"/>
      <c r="K196" s="36"/>
      <c r="L196" s="39"/>
      <c r="M196" s="208"/>
      <c r="N196" s="209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163</v>
      </c>
      <c r="AU196" s="17" t="s">
        <v>85</v>
      </c>
    </row>
    <row r="197" spans="1:65" s="2" customFormat="1" ht="29.25">
      <c r="A197" s="34"/>
      <c r="B197" s="35"/>
      <c r="C197" s="36"/>
      <c r="D197" s="205" t="s">
        <v>417</v>
      </c>
      <c r="E197" s="36"/>
      <c r="F197" s="251" t="s">
        <v>418</v>
      </c>
      <c r="G197" s="36"/>
      <c r="H197" s="36"/>
      <c r="I197" s="207"/>
      <c r="J197" s="36"/>
      <c r="K197" s="36"/>
      <c r="L197" s="39"/>
      <c r="M197" s="208"/>
      <c r="N197" s="209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417</v>
      </c>
      <c r="AU197" s="17" t="s">
        <v>85</v>
      </c>
    </row>
    <row r="198" spans="1:65" s="14" customFormat="1" ht="11.25">
      <c r="B198" s="221"/>
      <c r="C198" s="222"/>
      <c r="D198" s="205" t="s">
        <v>164</v>
      </c>
      <c r="E198" s="223" t="s">
        <v>1</v>
      </c>
      <c r="F198" s="224" t="s">
        <v>940</v>
      </c>
      <c r="G198" s="222"/>
      <c r="H198" s="223" t="s">
        <v>1</v>
      </c>
      <c r="I198" s="225"/>
      <c r="J198" s="222"/>
      <c r="K198" s="222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164</v>
      </c>
      <c r="AU198" s="230" t="s">
        <v>85</v>
      </c>
      <c r="AV198" s="14" t="s">
        <v>83</v>
      </c>
      <c r="AW198" s="14" t="s">
        <v>31</v>
      </c>
      <c r="AX198" s="14" t="s">
        <v>75</v>
      </c>
      <c r="AY198" s="230" t="s">
        <v>154</v>
      </c>
    </row>
    <row r="199" spans="1:65" s="13" customFormat="1" ht="11.25">
      <c r="B199" s="210"/>
      <c r="C199" s="211"/>
      <c r="D199" s="205" t="s">
        <v>164</v>
      </c>
      <c r="E199" s="212" t="s">
        <v>1</v>
      </c>
      <c r="F199" s="213" t="s">
        <v>941</v>
      </c>
      <c r="G199" s="211"/>
      <c r="H199" s="214">
        <v>2.702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164</v>
      </c>
      <c r="AU199" s="220" t="s">
        <v>85</v>
      </c>
      <c r="AV199" s="13" t="s">
        <v>85</v>
      </c>
      <c r="AW199" s="13" t="s">
        <v>31</v>
      </c>
      <c r="AX199" s="13" t="s">
        <v>75</v>
      </c>
      <c r="AY199" s="220" t="s">
        <v>154</v>
      </c>
    </row>
    <row r="200" spans="1:65" s="14" customFormat="1" ht="11.25">
      <c r="B200" s="221"/>
      <c r="C200" s="222"/>
      <c r="D200" s="205" t="s">
        <v>164</v>
      </c>
      <c r="E200" s="223" t="s">
        <v>1</v>
      </c>
      <c r="F200" s="224" t="s">
        <v>942</v>
      </c>
      <c r="G200" s="222"/>
      <c r="H200" s="223" t="s">
        <v>1</v>
      </c>
      <c r="I200" s="225"/>
      <c r="J200" s="222"/>
      <c r="K200" s="222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164</v>
      </c>
      <c r="AU200" s="230" t="s">
        <v>85</v>
      </c>
      <c r="AV200" s="14" t="s">
        <v>83</v>
      </c>
      <c r="AW200" s="14" t="s">
        <v>31</v>
      </c>
      <c r="AX200" s="14" t="s">
        <v>75</v>
      </c>
      <c r="AY200" s="230" t="s">
        <v>154</v>
      </c>
    </row>
    <row r="201" spans="1:65" s="13" customFormat="1" ht="11.25">
      <c r="B201" s="210"/>
      <c r="C201" s="211"/>
      <c r="D201" s="205" t="s">
        <v>164</v>
      </c>
      <c r="E201" s="212" t="s">
        <v>1</v>
      </c>
      <c r="F201" s="213" t="s">
        <v>943</v>
      </c>
      <c r="G201" s="211"/>
      <c r="H201" s="214">
        <v>3.45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164</v>
      </c>
      <c r="AU201" s="220" t="s">
        <v>85</v>
      </c>
      <c r="AV201" s="13" t="s">
        <v>85</v>
      </c>
      <c r="AW201" s="13" t="s">
        <v>31</v>
      </c>
      <c r="AX201" s="13" t="s">
        <v>75</v>
      </c>
      <c r="AY201" s="220" t="s">
        <v>154</v>
      </c>
    </row>
    <row r="202" spans="1:65" s="14" customFormat="1" ht="11.25">
      <c r="B202" s="221"/>
      <c r="C202" s="222"/>
      <c r="D202" s="205" t="s">
        <v>164</v>
      </c>
      <c r="E202" s="223" t="s">
        <v>1</v>
      </c>
      <c r="F202" s="224" t="s">
        <v>419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164</v>
      </c>
      <c r="AU202" s="230" t="s">
        <v>85</v>
      </c>
      <c r="AV202" s="14" t="s">
        <v>83</v>
      </c>
      <c r="AW202" s="14" t="s">
        <v>31</v>
      </c>
      <c r="AX202" s="14" t="s">
        <v>75</v>
      </c>
      <c r="AY202" s="230" t="s">
        <v>154</v>
      </c>
    </row>
    <row r="203" spans="1:65" s="13" customFormat="1" ht="11.25">
      <c r="B203" s="210"/>
      <c r="C203" s="211"/>
      <c r="D203" s="205" t="s">
        <v>164</v>
      </c>
      <c r="E203" s="212" t="s">
        <v>1</v>
      </c>
      <c r="F203" s="213" t="s">
        <v>944</v>
      </c>
      <c r="G203" s="211"/>
      <c r="H203" s="214">
        <v>2.9580000000000002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164</v>
      </c>
      <c r="AU203" s="220" t="s">
        <v>85</v>
      </c>
      <c r="AV203" s="13" t="s">
        <v>85</v>
      </c>
      <c r="AW203" s="13" t="s">
        <v>31</v>
      </c>
      <c r="AX203" s="13" t="s">
        <v>75</v>
      </c>
      <c r="AY203" s="220" t="s">
        <v>154</v>
      </c>
    </row>
    <row r="204" spans="1:65" s="14" customFormat="1" ht="11.25">
      <c r="B204" s="221"/>
      <c r="C204" s="222"/>
      <c r="D204" s="205" t="s">
        <v>164</v>
      </c>
      <c r="E204" s="223" t="s">
        <v>1</v>
      </c>
      <c r="F204" s="224" t="s">
        <v>945</v>
      </c>
      <c r="G204" s="222"/>
      <c r="H204" s="223" t="s">
        <v>1</v>
      </c>
      <c r="I204" s="225"/>
      <c r="J204" s="222"/>
      <c r="K204" s="222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164</v>
      </c>
      <c r="AU204" s="230" t="s">
        <v>85</v>
      </c>
      <c r="AV204" s="14" t="s">
        <v>83</v>
      </c>
      <c r="AW204" s="14" t="s">
        <v>31</v>
      </c>
      <c r="AX204" s="14" t="s">
        <v>75</v>
      </c>
      <c r="AY204" s="230" t="s">
        <v>154</v>
      </c>
    </row>
    <row r="205" spans="1:65" s="13" customFormat="1" ht="11.25">
      <c r="B205" s="210"/>
      <c r="C205" s="211"/>
      <c r="D205" s="205" t="s">
        <v>164</v>
      </c>
      <c r="E205" s="212" t="s">
        <v>1</v>
      </c>
      <c r="F205" s="213" t="s">
        <v>946</v>
      </c>
      <c r="G205" s="211"/>
      <c r="H205" s="214">
        <v>0.47199999999999998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164</v>
      </c>
      <c r="AU205" s="220" t="s">
        <v>85</v>
      </c>
      <c r="AV205" s="13" t="s">
        <v>85</v>
      </c>
      <c r="AW205" s="13" t="s">
        <v>31</v>
      </c>
      <c r="AX205" s="13" t="s">
        <v>75</v>
      </c>
      <c r="AY205" s="220" t="s">
        <v>154</v>
      </c>
    </row>
    <row r="206" spans="1:65" s="14" customFormat="1" ht="11.25">
      <c r="B206" s="221"/>
      <c r="C206" s="222"/>
      <c r="D206" s="205" t="s">
        <v>164</v>
      </c>
      <c r="E206" s="223" t="s">
        <v>1</v>
      </c>
      <c r="F206" s="224" t="s">
        <v>947</v>
      </c>
      <c r="G206" s="222"/>
      <c r="H206" s="223" t="s">
        <v>1</v>
      </c>
      <c r="I206" s="225"/>
      <c r="J206" s="222"/>
      <c r="K206" s="222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164</v>
      </c>
      <c r="AU206" s="230" t="s">
        <v>85</v>
      </c>
      <c r="AV206" s="14" t="s">
        <v>83</v>
      </c>
      <c r="AW206" s="14" t="s">
        <v>31</v>
      </c>
      <c r="AX206" s="14" t="s">
        <v>75</v>
      </c>
      <c r="AY206" s="230" t="s">
        <v>154</v>
      </c>
    </row>
    <row r="207" spans="1:65" s="13" customFormat="1" ht="11.25">
      <c r="B207" s="210"/>
      <c r="C207" s="211"/>
      <c r="D207" s="205" t="s">
        <v>164</v>
      </c>
      <c r="E207" s="212" t="s">
        <v>1</v>
      </c>
      <c r="F207" s="213" t="s">
        <v>948</v>
      </c>
      <c r="G207" s="211"/>
      <c r="H207" s="214">
        <v>0.95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164</v>
      </c>
      <c r="AU207" s="220" t="s">
        <v>85</v>
      </c>
      <c r="AV207" s="13" t="s">
        <v>85</v>
      </c>
      <c r="AW207" s="13" t="s">
        <v>31</v>
      </c>
      <c r="AX207" s="13" t="s">
        <v>75</v>
      </c>
      <c r="AY207" s="220" t="s">
        <v>154</v>
      </c>
    </row>
    <row r="208" spans="1:65" s="15" customFormat="1" ht="11.25">
      <c r="B208" s="231"/>
      <c r="C208" s="232"/>
      <c r="D208" s="205" t="s">
        <v>164</v>
      </c>
      <c r="E208" s="233" t="s">
        <v>1</v>
      </c>
      <c r="F208" s="234" t="s">
        <v>171</v>
      </c>
      <c r="G208" s="232"/>
      <c r="H208" s="235">
        <v>10.531999999999998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164</v>
      </c>
      <c r="AU208" s="241" t="s">
        <v>85</v>
      </c>
      <c r="AV208" s="15" t="s">
        <v>162</v>
      </c>
      <c r="AW208" s="15" t="s">
        <v>31</v>
      </c>
      <c r="AX208" s="15" t="s">
        <v>83</v>
      </c>
      <c r="AY208" s="241" t="s">
        <v>154</v>
      </c>
    </row>
    <row r="209" spans="1:65" s="2" customFormat="1" ht="37.9" customHeight="1">
      <c r="A209" s="34"/>
      <c r="B209" s="35"/>
      <c r="C209" s="242" t="s">
        <v>281</v>
      </c>
      <c r="D209" s="242" t="s">
        <v>239</v>
      </c>
      <c r="E209" s="243" t="s">
        <v>949</v>
      </c>
      <c r="F209" s="244" t="s">
        <v>950</v>
      </c>
      <c r="G209" s="245" t="s">
        <v>191</v>
      </c>
      <c r="H209" s="246">
        <v>6.12</v>
      </c>
      <c r="I209" s="247"/>
      <c r="J209" s="248">
        <f>ROUND(I209*H209,2)</f>
        <v>0</v>
      </c>
      <c r="K209" s="244" t="s">
        <v>160</v>
      </c>
      <c r="L209" s="39"/>
      <c r="M209" s="249" t="s">
        <v>1</v>
      </c>
      <c r="N209" s="250" t="s">
        <v>40</v>
      </c>
      <c r="O209" s="71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3" t="s">
        <v>409</v>
      </c>
      <c r="AT209" s="203" t="s">
        <v>239</v>
      </c>
      <c r="AU209" s="203" t="s">
        <v>85</v>
      </c>
      <c r="AY209" s="17" t="s">
        <v>154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7" t="s">
        <v>83</v>
      </c>
      <c r="BK209" s="204">
        <f>ROUND(I209*H209,2)</f>
        <v>0</v>
      </c>
      <c r="BL209" s="17" t="s">
        <v>409</v>
      </c>
      <c r="BM209" s="203" t="s">
        <v>284</v>
      </c>
    </row>
    <row r="210" spans="1:65" s="2" customFormat="1" ht="117">
      <c r="A210" s="34"/>
      <c r="B210" s="35"/>
      <c r="C210" s="36"/>
      <c r="D210" s="205" t="s">
        <v>163</v>
      </c>
      <c r="E210" s="36"/>
      <c r="F210" s="206" t="s">
        <v>951</v>
      </c>
      <c r="G210" s="36"/>
      <c r="H210" s="36"/>
      <c r="I210" s="207"/>
      <c r="J210" s="36"/>
      <c r="K210" s="36"/>
      <c r="L210" s="39"/>
      <c r="M210" s="208"/>
      <c r="N210" s="209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163</v>
      </c>
      <c r="AU210" s="17" t="s">
        <v>85</v>
      </c>
    </row>
    <row r="211" spans="1:65" s="2" customFormat="1" ht="29.25">
      <c r="A211" s="34"/>
      <c r="B211" s="35"/>
      <c r="C211" s="36"/>
      <c r="D211" s="205" t="s">
        <v>417</v>
      </c>
      <c r="E211" s="36"/>
      <c r="F211" s="251" t="s">
        <v>418</v>
      </c>
      <c r="G211" s="36"/>
      <c r="H211" s="36"/>
      <c r="I211" s="207"/>
      <c r="J211" s="36"/>
      <c r="K211" s="36"/>
      <c r="L211" s="39"/>
      <c r="M211" s="208"/>
      <c r="N211" s="209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417</v>
      </c>
      <c r="AU211" s="17" t="s">
        <v>85</v>
      </c>
    </row>
    <row r="212" spans="1:65" s="14" customFormat="1" ht="11.25">
      <c r="B212" s="221"/>
      <c r="C212" s="222"/>
      <c r="D212" s="205" t="s">
        <v>164</v>
      </c>
      <c r="E212" s="223" t="s">
        <v>1</v>
      </c>
      <c r="F212" s="224" t="s">
        <v>952</v>
      </c>
      <c r="G212" s="222"/>
      <c r="H212" s="223" t="s">
        <v>1</v>
      </c>
      <c r="I212" s="225"/>
      <c r="J212" s="222"/>
      <c r="K212" s="222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164</v>
      </c>
      <c r="AU212" s="230" t="s">
        <v>85</v>
      </c>
      <c r="AV212" s="14" t="s">
        <v>83</v>
      </c>
      <c r="AW212" s="14" t="s">
        <v>31</v>
      </c>
      <c r="AX212" s="14" t="s">
        <v>75</v>
      </c>
      <c r="AY212" s="230" t="s">
        <v>154</v>
      </c>
    </row>
    <row r="213" spans="1:65" s="13" customFormat="1" ht="11.25">
      <c r="B213" s="210"/>
      <c r="C213" s="211"/>
      <c r="D213" s="205" t="s">
        <v>164</v>
      </c>
      <c r="E213" s="212" t="s">
        <v>1</v>
      </c>
      <c r="F213" s="213" t="s">
        <v>953</v>
      </c>
      <c r="G213" s="211"/>
      <c r="H213" s="214">
        <v>6.12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164</v>
      </c>
      <c r="AU213" s="220" t="s">
        <v>85</v>
      </c>
      <c r="AV213" s="13" t="s">
        <v>85</v>
      </c>
      <c r="AW213" s="13" t="s">
        <v>31</v>
      </c>
      <c r="AX213" s="13" t="s">
        <v>75</v>
      </c>
      <c r="AY213" s="220" t="s">
        <v>154</v>
      </c>
    </row>
    <row r="214" spans="1:65" s="15" customFormat="1" ht="11.25">
      <c r="B214" s="231"/>
      <c r="C214" s="232"/>
      <c r="D214" s="205" t="s">
        <v>164</v>
      </c>
      <c r="E214" s="233" t="s">
        <v>1</v>
      </c>
      <c r="F214" s="234" t="s">
        <v>171</v>
      </c>
      <c r="G214" s="232"/>
      <c r="H214" s="235">
        <v>6.12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164</v>
      </c>
      <c r="AU214" s="241" t="s">
        <v>85</v>
      </c>
      <c r="AV214" s="15" t="s">
        <v>162</v>
      </c>
      <c r="AW214" s="15" t="s">
        <v>31</v>
      </c>
      <c r="AX214" s="15" t="s">
        <v>83</v>
      </c>
      <c r="AY214" s="241" t="s">
        <v>154</v>
      </c>
    </row>
    <row r="215" spans="1:65" s="2" customFormat="1" ht="24.2" customHeight="1">
      <c r="A215" s="34"/>
      <c r="B215" s="35"/>
      <c r="C215" s="242" t="s">
        <v>223</v>
      </c>
      <c r="D215" s="242" t="s">
        <v>239</v>
      </c>
      <c r="E215" s="243" t="s">
        <v>954</v>
      </c>
      <c r="F215" s="244" t="s">
        <v>955</v>
      </c>
      <c r="G215" s="245" t="s">
        <v>191</v>
      </c>
      <c r="H215" s="246">
        <v>3.45</v>
      </c>
      <c r="I215" s="247"/>
      <c r="J215" s="248">
        <f>ROUND(I215*H215,2)</f>
        <v>0</v>
      </c>
      <c r="K215" s="244" t="s">
        <v>160</v>
      </c>
      <c r="L215" s="39"/>
      <c r="M215" s="249" t="s">
        <v>1</v>
      </c>
      <c r="N215" s="250" t="s">
        <v>40</v>
      </c>
      <c r="O215" s="71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3" t="s">
        <v>409</v>
      </c>
      <c r="AT215" s="203" t="s">
        <v>239</v>
      </c>
      <c r="AU215" s="203" t="s">
        <v>85</v>
      </c>
      <c r="AY215" s="17" t="s">
        <v>154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7" t="s">
        <v>83</v>
      </c>
      <c r="BK215" s="204">
        <f>ROUND(I215*H215,2)</f>
        <v>0</v>
      </c>
      <c r="BL215" s="17" t="s">
        <v>409</v>
      </c>
      <c r="BM215" s="203" t="s">
        <v>293</v>
      </c>
    </row>
    <row r="216" spans="1:65" s="2" customFormat="1" ht="58.5">
      <c r="A216" s="34"/>
      <c r="B216" s="35"/>
      <c r="C216" s="36"/>
      <c r="D216" s="205" t="s">
        <v>163</v>
      </c>
      <c r="E216" s="36"/>
      <c r="F216" s="206" t="s">
        <v>956</v>
      </c>
      <c r="G216" s="36"/>
      <c r="H216" s="36"/>
      <c r="I216" s="207"/>
      <c r="J216" s="36"/>
      <c r="K216" s="36"/>
      <c r="L216" s="39"/>
      <c r="M216" s="208"/>
      <c r="N216" s="209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163</v>
      </c>
      <c r="AU216" s="17" t="s">
        <v>85</v>
      </c>
    </row>
    <row r="217" spans="1:65" s="14" customFormat="1" ht="11.25">
      <c r="B217" s="221"/>
      <c r="C217" s="222"/>
      <c r="D217" s="205" t="s">
        <v>164</v>
      </c>
      <c r="E217" s="223" t="s">
        <v>1</v>
      </c>
      <c r="F217" s="224" t="s">
        <v>957</v>
      </c>
      <c r="G217" s="222"/>
      <c r="H217" s="223" t="s">
        <v>1</v>
      </c>
      <c r="I217" s="225"/>
      <c r="J217" s="222"/>
      <c r="K217" s="222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164</v>
      </c>
      <c r="AU217" s="230" t="s">
        <v>85</v>
      </c>
      <c r="AV217" s="14" t="s">
        <v>83</v>
      </c>
      <c r="AW217" s="14" t="s">
        <v>31</v>
      </c>
      <c r="AX217" s="14" t="s">
        <v>75</v>
      </c>
      <c r="AY217" s="230" t="s">
        <v>154</v>
      </c>
    </row>
    <row r="218" spans="1:65" s="13" customFormat="1" ht="11.25">
      <c r="B218" s="210"/>
      <c r="C218" s="211"/>
      <c r="D218" s="205" t="s">
        <v>164</v>
      </c>
      <c r="E218" s="212" t="s">
        <v>1</v>
      </c>
      <c r="F218" s="213" t="s">
        <v>943</v>
      </c>
      <c r="G218" s="211"/>
      <c r="H218" s="214">
        <v>3.45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164</v>
      </c>
      <c r="AU218" s="220" t="s">
        <v>85</v>
      </c>
      <c r="AV218" s="13" t="s">
        <v>85</v>
      </c>
      <c r="AW218" s="13" t="s">
        <v>31</v>
      </c>
      <c r="AX218" s="13" t="s">
        <v>75</v>
      </c>
      <c r="AY218" s="220" t="s">
        <v>154</v>
      </c>
    </row>
    <row r="219" spans="1:65" s="15" customFormat="1" ht="11.25">
      <c r="B219" s="231"/>
      <c r="C219" s="232"/>
      <c r="D219" s="205" t="s">
        <v>164</v>
      </c>
      <c r="E219" s="233" t="s">
        <v>1</v>
      </c>
      <c r="F219" s="234" t="s">
        <v>171</v>
      </c>
      <c r="G219" s="232"/>
      <c r="H219" s="235">
        <v>3.45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164</v>
      </c>
      <c r="AU219" s="241" t="s">
        <v>85</v>
      </c>
      <c r="AV219" s="15" t="s">
        <v>162</v>
      </c>
      <c r="AW219" s="15" t="s">
        <v>31</v>
      </c>
      <c r="AX219" s="15" t="s">
        <v>83</v>
      </c>
      <c r="AY219" s="241" t="s">
        <v>154</v>
      </c>
    </row>
    <row r="220" spans="1:65" s="2" customFormat="1" ht="16.5" customHeight="1">
      <c r="A220" s="34"/>
      <c r="B220" s="35"/>
      <c r="C220" s="242" t="s">
        <v>299</v>
      </c>
      <c r="D220" s="242" t="s">
        <v>239</v>
      </c>
      <c r="E220" s="243" t="s">
        <v>467</v>
      </c>
      <c r="F220" s="244" t="s">
        <v>468</v>
      </c>
      <c r="G220" s="245" t="s">
        <v>191</v>
      </c>
      <c r="H220" s="246">
        <v>0.95</v>
      </c>
      <c r="I220" s="247"/>
      <c r="J220" s="248">
        <f>ROUND(I220*H220,2)</f>
        <v>0</v>
      </c>
      <c r="K220" s="244" t="s">
        <v>160</v>
      </c>
      <c r="L220" s="39"/>
      <c r="M220" s="249" t="s">
        <v>1</v>
      </c>
      <c r="N220" s="250" t="s">
        <v>40</v>
      </c>
      <c r="O220" s="71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3" t="s">
        <v>409</v>
      </c>
      <c r="AT220" s="203" t="s">
        <v>239</v>
      </c>
      <c r="AU220" s="203" t="s">
        <v>85</v>
      </c>
      <c r="AY220" s="17" t="s">
        <v>154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7" t="s">
        <v>83</v>
      </c>
      <c r="BK220" s="204">
        <f>ROUND(I220*H220,2)</f>
        <v>0</v>
      </c>
      <c r="BL220" s="17" t="s">
        <v>409</v>
      </c>
      <c r="BM220" s="203" t="s">
        <v>302</v>
      </c>
    </row>
    <row r="221" spans="1:65" s="2" customFormat="1" ht="48.75">
      <c r="A221" s="34"/>
      <c r="B221" s="35"/>
      <c r="C221" s="36"/>
      <c r="D221" s="205" t="s">
        <v>163</v>
      </c>
      <c r="E221" s="36"/>
      <c r="F221" s="206" t="s">
        <v>470</v>
      </c>
      <c r="G221" s="36"/>
      <c r="H221" s="36"/>
      <c r="I221" s="207"/>
      <c r="J221" s="36"/>
      <c r="K221" s="36"/>
      <c r="L221" s="39"/>
      <c r="M221" s="208"/>
      <c r="N221" s="209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163</v>
      </c>
      <c r="AU221" s="17" t="s">
        <v>85</v>
      </c>
    </row>
    <row r="222" spans="1:65" s="14" customFormat="1" ht="11.25">
      <c r="B222" s="221"/>
      <c r="C222" s="222"/>
      <c r="D222" s="205" t="s">
        <v>164</v>
      </c>
      <c r="E222" s="223" t="s">
        <v>1</v>
      </c>
      <c r="F222" s="224" t="s">
        <v>958</v>
      </c>
      <c r="G222" s="222"/>
      <c r="H222" s="223" t="s">
        <v>1</v>
      </c>
      <c r="I222" s="225"/>
      <c r="J222" s="222"/>
      <c r="K222" s="222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164</v>
      </c>
      <c r="AU222" s="230" t="s">
        <v>85</v>
      </c>
      <c r="AV222" s="14" t="s">
        <v>83</v>
      </c>
      <c r="AW222" s="14" t="s">
        <v>31</v>
      </c>
      <c r="AX222" s="14" t="s">
        <v>75</v>
      </c>
      <c r="AY222" s="230" t="s">
        <v>154</v>
      </c>
    </row>
    <row r="223" spans="1:65" s="13" customFormat="1" ht="11.25">
      <c r="B223" s="210"/>
      <c r="C223" s="211"/>
      <c r="D223" s="205" t="s">
        <v>164</v>
      </c>
      <c r="E223" s="212" t="s">
        <v>1</v>
      </c>
      <c r="F223" s="213" t="s">
        <v>948</v>
      </c>
      <c r="G223" s="211"/>
      <c r="H223" s="214">
        <v>0.95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164</v>
      </c>
      <c r="AU223" s="220" t="s">
        <v>85</v>
      </c>
      <c r="AV223" s="13" t="s">
        <v>85</v>
      </c>
      <c r="AW223" s="13" t="s">
        <v>31</v>
      </c>
      <c r="AX223" s="13" t="s">
        <v>75</v>
      </c>
      <c r="AY223" s="220" t="s">
        <v>154</v>
      </c>
    </row>
    <row r="224" spans="1:65" s="15" customFormat="1" ht="11.25">
      <c r="B224" s="231"/>
      <c r="C224" s="232"/>
      <c r="D224" s="205" t="s">
        <v>164</v>
      </c>
      <c r="E224" s="233" t="s">
        <v>1</v>
      </c>
      <c r="F224" s="234" t="s">
        <v>171</v>
      </c>
      <c r="G224" s="232"/>
      <c r="H224" s="235">
        <v>0.95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164</v>
      </c>
      <c r="AU224" s="241" t="s">
        <v>85</v>
      </c>
      <c r="AV224" s="15" t="s">
        <v>162</v>
      </c>
      <c r="AW224" s="15" t="s">
        <v>31</v>
      </c>
      <c r="AX224" s="15" t="s">
        <v>83</v>
      </c>
      <c r="AY224" s="241" t="s">
        <v>154</v>
      </c>
    </row>
    <row r="225" spans="1:65" s="12" customFormat="1" ht="22.9" customHeight="1">
      <c r="B225" s="175"/>
      <c r="C225" s="176"/>
      <c r="D225" s="177" t="s">
        <v>74</v>
      </c>
      <c r="E225" s="189" t="s">
        <v>114</v>
      </c>
      <c r="F225" s="189" t="s">
        <v>959</v>
      </c>
      <c r="G225" s="176"/>
      <c r="H225" s="176"/>
      <c r="I225" s="179"/>
      <c r="J225" s="190">
        <f>BK225</f>
        <v>0</v>
      </c>
      <c r="K225" s="176"/>
      <c r="L225" s="181"/>
      <c r="M225" s="182"/>
      <c r="N225" s="183"/>
      <c r="O225" s="183"/>
      <c r="P225" s="184">
        <f>SUM(P226:P230)</f>
        <v>0</v>
      </c>
      <c r="Q225" s="183"/>
      <c r="R225" s="184">
        <f>SUM(R226:R230)</f>
        <v>0</v>
      </c>
      <c r="S225" s="183"/>
      <c r="T225" s="185">
        <f>SUM(T226:T230)</f>
        <v>0</v>
      </c>
      <c r="AR225" s="186" t="s">
        <v>188</v>
      </c>
      <c r="AT225" s="187" t="s">
        <v>74</v>
      </c>
      <c r="AU225" s="187" t="s">
        <v>83</v>
      </c>
      <c r="AY225" s="186" t="s">
        <v>154</v>
      </c>
      <c r="BK225" s="188">
        <f>SUM(BK226:BK230)</f>
        <v>0</v>
      </c>
    </row>
    <row r="226" spans="1:65" s="2" customFormat="1" ht="24.2" customHeight="1">
      <c r="A226" s="34"/>
      <c r="B226" s="35"/>
      <c r="C226" s="242" t="s">
        <v>232</v>
      </c>
      <c r="D226" s="242" t="s">
        <v>239</v>
      </c>
      <c r="E226" s="243" t="s">
        <v>960</v>
      </c>
      <c r="F226" s="244" t="s">
        <v>961</v>
      </c>
      <c r="G226" s="245" t="s">
        <v>159</v>
      </c>
      <c r="H226" s="246">
        <v>1</v>
      </c>
      <c r="I226" s="247"/>
      <c r="J226" s="248">
        <f>ROUND(I226*H226,2)</f>
        <v>0</v>
      </c>
      <c r="K226" s="244" t="s">
        <v>160</v>
      </c>
      <c r="L226" s="39"/>
      <c r="M226" s="249" t="s">
        <v>1</v>
      </c>
      <c r="N226" s="250" t="s">
        <v>40</v>
      </c>
      <c r="O226" s="71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3" t="s">
        <v>162</v>
      </c>
      <c r="AT226" s="203" t="s">
        <v>239</v>
      </c>
      <c r="AU226" s="203" t="s">
        <v>85</v>
      </c>
      <c r="AY226" s="17" t="s">
        <v>154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7" t="s">
        <v>83</v>
      </c>
      <c r="BK226" s="204">
        <f>ROUND(I226*H226,2)</f>
        <v>0</v>
      </c>
      <c r="BL226" s="17" t="s">
        <v>162</v>
      </c>
      <c r="BM226" s="203" t="s">
        <v>306</v>
      </c>
    </row>
    <row r="227" spans="1:65" s="2" customFormat="1" ht="11.25">
      <c r="A227" s="34"/>
      <c r="B227" s="35"/>
      <c r="C227" s="36"/>
      <c r="D227" s="205" t="s">
        <v>163</v>
      </c>
      <c r="E227" s="36"/>
      <c r="F227" s="206" t="s">
        <v>961</v>
      </c>
      <c r="G227" s="36"/>
      <c r="H227" s="36"/>
      <c r="I227" s="207"/>
      <c r="J227" s="36"/>
      <c r="K227" s="36"/>
      <c r="L227" s="39"/>
      <c r="M227" s="208"/>
      <c r="N227" s="209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163</v>
      </c>
      <c r="AU227" s="17" t="s">
        <v>85</v>
      </c>
    </row>
    <row r="228" spans="1:65" s="14" customFormat="1" ht="22.5">
      <c r="B228" s="221"/>
      <c r="C228" s="222"/>
      <c r="D228" s="205" t="s">
        <v>164</v>
      </c>
      <c r="E228" s="223" t="s">
        <v>1</v>
      </c>
      <c r="F228" s="224" t="s">
        <v>962</v>
      </c>
      <c r="G228" s="222"/>
      <c r="H228" s="223" t="s">
        <v>1</v>
      </c>
      <c r="I228" s="225"/>
      <c r="J228" s="222"/>
      <c r="K228" s="222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164</v>
      </c>
      <c r="AU228" s="230" t="s">
        <v>85</v>
      </c>
      <c r="AV228" s="14" t="s">
        <v>83</v>
      </c>
      <c r="AW228" s="14" t="s">
        <v>31</v>
      </c>
      <c r="AX228" s="14" t="s">
        <v>75</v>
      </c>
      <c r="AY228" s="230" t="s">
        <v>154</v>
      </c>
    </row>
    <row r="229" spans="1:65" s="13" customFormat="1" ht="11.25">
      <c r="B229" s="210"/>
      <c r="C229" s="211"/>
      <c r="D229" s="205" t="s">
        <v>164</v>
      </c>
      <c r="E229" s="212" t="s">
        <v>1</v>
      </c>
      <c r="F229" s="213" t="s">
        <v>83</v>
      </c>
      <c r="G229" s="211"/>
      <c r="H229" s="214">
        <v>1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164</v>
      </c>
      <c r="AU229" s="220" t="s">
        <v>85</v>
      </c>
      <c r="AV229" s="13" t="s">
        <v>85</v>
      </c>
      <c r="AW229" s="13" t="s">
        <v>31</v>
      </c>
      <c r="AX229" s="13" t="s">
        <v>75</v>
      </c>
      <c r="AY229" s="220" t="s">
        <v>154</v>
      </c>
    </row>
    <row r="230" spans="1:65" s="15" customFormat="1" ht="11.25">
      <c r="B230" s="231"/>
      <c r="C230" s="232"/>
      <c r="D230" s="205" t="s">
        <v>164</v>
      </c>
      <c r="E230" s="233" t="s">
        <v>1</v>
      </c>
      <c r="F230" s="234" t="s">
        <v>171</v>
      </c>
      <c r="G230" s="232"/>
      <c r="H230" s="235">
        <v>1</v>
      </c>
      <c r="I230" s="236"/>
      <c r="J230" s="232"/>
      <c r="K230" s="232"/>
      <c r="L230" s="237"/>
      <c r="M230" s="252"/>
      <c r="N230" s="253"/>
      <c r="O230" s="253"/>
      <c r="P230" s="253"/>
      <c r="Q230" s="253"/>
      <c r="R230" s="253"/>
      <c r="S230" s="253"/>
      <c r="T230" s="254"/>
      <c r="AT230" s="241" t="s">
        <v>164</v>
      </c>
      <c r="AU230" s="241" t="s">
        <v>85</v>
      </c>
      <c r="AV230" s="15" t="s">
        <v>162</v>
      </c>
      <c r="AW230" s="15" t="s">
        <v>31</v>
      </c>
      <c r="AX230" s="15" t="s">
        <v>83</v>
      </c>
      <c r="AY230" s="241" t="s">
        <v>154</v>
      </c>
    </row>
    <row r="231" spans="1:65" s="2" customFormat="1" ht="6.95" customHeight="1">
      <c r="A231" s="34"/>
      <c r="B231" s="54"/>
      <c r="C231" s="55"/>
      <c r="D231" s="55"/>
      <c r="E231" s="55"/>
      <c r="F231" s="55"/>
      <c r="G231" s="55"/>
      <c r="H231" s="55"/>
      <c r="I231" s="55"/>
      <c r="J231" s="55"/>
      <c r="K231" s="55"/>
      <c r="L231" s="39"/>
      <c r="M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</row>
  </sheetData>
  <sheetProtection algorithmName="SHA-512" hashValue="Rg4AiPuxUqDgMLwJ0/PR//LI/Ai++SeN1edht2Cb7GWuHcSYYMFF9rWQKR3BDPDDmQ2b0PMN7Y26bn5cV0A34Q==" saltValue="hfFgWFhcg5Cp6gIHlUp9orVPEvLNRffMRkY7ppm1TGk5Q6AmVzoiRoDypx3KooCTi8/1Wlj2kRK3KkN2OoB8RQ==" spinCount="100000" sheet="1" objects="1" scenarios="1" formatColumns="0" formatRows="0" autoFilter="0"/>
  <autoFilter ref="C120:K23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1"/>
  <sheetViews>
    <sheetView showGridLines="0" topLeftCell="A11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97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963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ROUND((SUM(BE121:BE250)),  2)</f>
        <v>0</v>
      </c>
      <c r="G33" s="34"/>
      <c r="H33" s="34"/>
      <c r="I33" s="130">
        <v>0.21</v>
      </c>
      <c r="J33" s="129">
        <f>ROUND(((SUM(BE121:BE250))*I33),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ROUND((SUM(BF121:BF250)),  2)</f>
        <v>0</v>
      </c>
      <c r="G34" s="34"/>
      <c r="H34" s="34"/>
      <c r="I34" s="130">
        <v>0.15</v>
      </c>
      <c r="J34" s="129">
        <f>ROUND(((SUM(BF121:BF250))*I34),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ROUND((SUM(BG121:BG250)),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ROUND((SUM(BH121:BH250)),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ROUND((SUM(BI121:BI250)),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05 - P2315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hidden="1" customHeight="1">
      <c r="B98" s="159"/>
      <c r="C98" s="104"/>
      <c r="D98" s="160" t="s">
        <v>136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hidden="1" customHeight="1">
      <c r="B99" s="159"/>
      <c r="C99" s="104"/>
      <c r="D99" s="160" t="s">
        <v>137</v>
      </c>
      <c r="E99" s="161"/>
      <c r="F99" s="161"/>
      <c r="G99" s="161"/>
      <c r="H99" s="161"/>
      <c r="I99" s="161"/>
      <c r="J99" s="162">
        <f>J167</f>
        <v>0</v>
      </c>
      <c r="K99" s="104"/>
      <c r="L99" s="163"/>
    </row>
    <row r="100" spans="1:31" s="10" customFormat="1" ht="19.899999999999999" hidden="1" customHeight="1">
      <c r="B100" s="159"/>
      <c r="C100" s="104"/>
      <c r="D100" s="160" t="s">
        <v>138</v>
      </c>
      <c r="E100" s="161"/>
      <c r="F100" s="161"/>
      <c r="G100" s="161"/>
      <c r="H100" s="161"/>
      <c r="I100" s="161"/>
      <c r="J100" s="162">
        <f>J208</f>
        <v>0</v>
      </c>
      <c r="K100" s="104"/>
      <c r="L100" s="163"/>
    </row>
    <row r="101" spans="1:31" s="10" customFormat="1" ht="19.899999999999999" hidden="1" customHeight="1">
      <c r="B101" s="159"/>
      <c r="C101" s="104"/>
      <c r="D101" s="160" t="s">
        <v>890</v>
      </c>
      <c r="E101" s="161"/>
      <c r="F101" s="161"/>
      <c r="G101" s="161"/>
      <c r="H101" s="161"/>
      <c r="I101" s="161"/>
      <c r="J101" s="162">
        <f>J245</f>
        <v>0</v>
      </c>
      <c r="K101" s="104"/>
      <c r="L101" s="163"/>
    </row>
    <row r="102" spans="1:31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1" t="str">
        <f>E7</f>
        <v>Oprava trati v úseku Beroun Závodí - Hýskov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E9</f>
        <v>SO 05 - P2315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19. 7. 2021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Ing. Aleš Bednář</v>
      </c>
      <c r="G117" s="36"/>
      <c r="H117" s="36"/>
      <c r="I117" s="29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32</v>
      </c>
      <c r="J118" s="32" t="str">
        <f>E24</f>
        <v>Lukáš Kot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140</v>
      </c>
      <c r="D120" s="167" t="s">
        <v>60</v>
      </c>
      <c r="E120" s="167" t="s">
        <v>56</v>
      </c>
      <c r="F120" s="167" t="s">
        <v>57</v>
      </c>
      <c r="G120" s="167" t="s">
        <v>141</v>
      </c>
      <c r="H120" s="167" t="s">
        <v>142</v>
      </c>
      <c r="I120" s="167" t="s">
        <v>143</v>
      </c>
      <c r="J120" s="167" t="s">
        <v>131</v>
      </c>
      <c r="K120" s="168" t="s">
        <v>144</v>
      </c>
      <c r="L120" s="169"/>
      <c r="M120" s="75" t="s">
        <v>1</v>
      </c>
      <c r="N120" s="76" t="s">
        <v>39</v>
      </c>
      <c r="O120" s="76" t="s">
        <v>145</v>
      </c>
      <c r="P120" s="76" t="s">
        <v>146</v>
      </c>
      <c r="Q120" s="76" t="s">
        <v>147</v>
      </c>
      <c r="R120" s="76" t="s">
        <v>148</v>
      </c>
      <c r="S120" s="76" t="s">
        <v>149</v>
      </c>
      <c r="T120" s="77" t="s">
        <v>150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151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133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74</v>
      </c>
      <c r="E122" s="178" t="s">
        <v>152</v>
      </c>
      <c r="F122" s="178" t="s">
        <v>153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P123+P167+P208+P245</f>
        <v>0</v>
      </c>
      <c r="Q122" s="183"/>
      <c r="R122" s="184">
        <f>R123+R167+R208+R245</f>
        <v>0</v>
      </c>
      <c r="S122" s="183"/>
      <c r="T122" s="185">
        <f>T123+T167+T208+T245</f>
        <v>0</v>
      </c>
      <c r="AR122" s="186" t="s">
        <v>83</v>
      </c>
      <c r="AT122" s="187" t="s">
        <v>74</v>
      </c>
      <c r="AU122" s="187" t="s">
        <v>75</v>
      </c>
      <c r="AY122" s="186" t="s">
        <v>154</v>
      </c>
      <c r="BK122" s="188">
        <f>BK123+BK167+BK208+BK245</f>
        <v>0</v>
      </c>
    </row>
    <row r="123" spans="1:65" s="12" customFormat="1" ht="22.9" customHeight="1">
      <c r="B123" s="175"/>
      <c r="C123" s="176"/>
      <c r="D123" s="177" t="s">
        <v>74</v>
      </c>
      <c r="E123" s="189" t="s">
        <v>85</v>
      </c>
      <c r="F123" s="189" t="s">
        <v>187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SUM(P124:P166)</f>
        <v>0</v>
      </c>
      <c r="Q123" s="183"/>
      <c r="R123" s="184">
        <f>SUM(R124:R166)</f>
        <v>0</v>
      </c>
      <c r="S123" s="183"/>
      <c r="T123" s="185">
        <f>SUM(T124:T166)</f>
        <v>0</v>
      </c>
      <c r="AR123" s="186" t="s">
        <v>83</v>
      </c>
      <c r="AT123" s="187" t="s">
        <v>74</v>
      </c>
      <c r="AU123" s="187" t="s">
        <v>83</v>
      </c>
      <c r="AY123" s="186" t="s">
        <v>154</v>
      </c>
      <c r="BK123" s="188">
        <f>SUM(BK124:BK166)</f>
        <v>0</v>
      </c>
    </row>
    <row r="124" spans="1:65" s="2" customFormat="1" ht="21.75" customHeight="1">
      <c r="A124" s="34"/>
      <c r="B124" s="35"/>
      <c r="C124" s="191" t="s">
        <v>83</v>
      </c>
      <c r="D124" s="191" t="s">
        <v>156</v>
      </c>
      <c r="E124" s="192" t="s">
        <v>215</v>
      </c>
      <c r="F124" s="193" t="s">
        <v>216</v>
      </c>
      <c r="G124" s="194" t="s">
        <v>217</v>
      </c>
      <c r="H124" s="195">
        <v>3.72</v>
      </c>
      <c r="I124" s="196"/>
      <c r="J124" s="197">
        <f>ROUND(I124*H124,2)</f>
        <v>0</v>
      </c>
      <c r="K124" s="193" t="s">
        <v>160</v>
      </c>
      <c r="L124" s="198"/>
      <c r="M124" s="199" t="s">
        <v>1</v>
      </c>
      <c r="N124" s="200" t="s">
        <v>40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161</v>
      </c>
      <c r="AT124" s="203" t="s">
        <v>156</v>
      </c>
      <c r="AU124" s="203" t="s">
        <v>85</v>
      </c>
      <c r="AY124" s="17" t="s">
        <v>154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83</v>
      </c>
      <c r="BK124" s="204">
        <f>ROUND(I124*H124,2)</f>
        <v>0</v>
      </c>
      <c r="BL124" s="17" t="s">
        <v>162</v>
      </c>
      <c r="BM124" s="203" t="s">
        <v>85</v>
      </c>
    </row>
    <row r="125" spans="1:65" s="2" customFormat="1" ht="11.25">
      <c r="A125" s="34"/>
      <c r="B125" s="35"/>
      <c r="C125" s="36"/>
      <c r="D125" s="205" t="s">
        <v>163</v>
      </c>
      <c r="E125" s="36"/>
      <c r="F125" s="206" t="s">
        <v>216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85</v>
      </c>
    </row>
    <row r="126" spans="1:65" s="14" customFormat="1" ht="11.25">
      <c r="B126" s="221"/>
      <c r="C126" s="222"/>
      <c r="D126" s="205" t="s">
        <v>164</v>
      </c>
      <c r="E126" s="223" t="s">
        <v>1</v>
      </c>
      <c r="F126" s="224" t="s">
        <v>895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164</v>
      </c>
      <c r="AU126" s="230" t="s">
        <v>85</v>
      </c>
      <c r="AV126" s="14" t="s">
        <v>83</v>
      </c>
      <c r="AW126" s="14" t="s">
        <v>31</v>
      </c>
      <c r="AX126" s="14" t="s">
        <v>75</v>
      </c>
      <c r="AY126" s="230" t="s">
        <v>154</v>
      </c>
    </row>
    <row r="127" spans="1:65" s="13" customFormat="1" ht="11.25">
      <c r="B127" s="210"/>
      <c r="C127" s="211"/>
      <c r="D127" s="205" t="s">
        <v>164</v>
      </c>
      <c r="E127" s="212" t="s">
        <v>1</v>
      </c>
      <c r="F127" s="213" t="s">
        <v>964</v>
      </c>
      <c r="G127" s="211"/>
      <c r="H127" s="214">
        <v>3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85</v>
      </c>
      <c r="AV127" s="13" t="s">
        <v>85</v>
      </c>
      <c r="AW127" s="13" t="s">
        <v>31</v>
      </c>
      <c r="AX127" s="13" t="s">
        <v>75</v>
      </c>
      <c r="AY127" s="220" t="s">
        <v>154</v>
      </c>
    </row>
    <row r="128" spans="1:65" s="14" customFormat="1" ht="11.25">
      <c r="B128" s="221"/>
      <c r="C128" s="222"/>
      <c r="D128" s="205" t="s">
        <v>164</v>
      </c>
      <c r="E128" s="223" t="s">
        <v>1</v>
      </c>
      <c r="F128" s="224" t="s">
        <v>965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164</v>
      </c>
      <c r="AU128" s="230" t="s">
        <v>85</v>
      </c>
      <c r="AV128" s="14" t="s">
        <v>83</v>
      </c>
      <c r="AW128" s="14" t="s">
        <v>31</v>
      </c>
      <c r="AX128" s="14" t="s">
        <v>75</v>
      </c>
      <c r="AY128" s="230" t="s">
        <v>154</v>
      </c>
    </row>
    <row r="129" spans="1:65" s="13" customFormat="1" ht="11.25">
      <c r="B129" s="210"/>
      <c r="C129" s="211"/>
      <c r="D129" s="205" t="s">
        <v>164</v>
      </c>
      <c r="E129" s="212" t="s">
        <v>1</v>
      </c>
      <c r="F129" s="213" t="s">
        <v>966</v>
      </c>
      <c r="G129" s="211"/>
      <c r="H129" s="214">
        <v>0.72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164</v>
      </c>
      <c r="AU129" s="220" t="s">
        <v>85</v>
      </c>
      <c r="AV129" s="13" t="s">
        <v>85</v>
      </c>
      <c r="AW129" s="13" t="s">
        <v>31</v>
      </c>
      <c r="AX129" s="13" t="s">
        <v>75</v>
      </c>
      <c r="AY129" s="220" t="s">
        <v>154</v>
      </c>
    </row>
    <row r="130" spans="1:65" s="15" customFormat="1" ht="11.25">
      <c r="B130" s="231"/>
      <c r="C130" s="232"/>
      <c r="D130" s="205" t="s">
        <v>164</v>
      </c>
      <c r="E130" s="233" t="s">
        <v>1</v>
      </c>
      <c r="F130" s="234" t="s">
        <v>171</v>
      </c>
      <c r="G130" s="232"/>
      <c r="H130" s="235">
        <v>3.7199999999999998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164</v>
      </c>
      <c r="AU130" s="241" t="s">
        <v>85</v>
      </c>
      <c r="AV130" s="15" t="s">
        <v>162</v>
      </c>
      <c r="AW130" s="15" t="s">
        <v>31</v>
      </c>
      <c r="AX130" s="15" t="s">
        <v>83</v>
      </c>
      <c r="AY130" s="241" t="s">
        <v>154</v>
      </c>
    </row>
    <row r="131" spans="1:65" s="2" customFormat="1" ht="24.2" customHeight="1">
      <c r="A131" s="34"/>
      <c r="B131" s="35"/>
      <c r="C131" s="191" t="s">
        <v>85</v>
      </c>
      <c r="D131" s="191" t="s">
        <v>156</v>
      </c>
      <c r="E131" s="192" t="s">
        <v>967</v>
      </c>
      <c r="F131" s="193" t="s">
        <v>968</v>
      </c>
      <c r="G131" s="194" t="s">
        <v>310</v>
      </c>
      <c r="H131" s="195">
        <v>9.6</v>
      </c>
      <c r="I131" s="196"/>
      <c r="J131" s="197">
        <f>ROUND(I131*H131,2)</f>
        <v>0</v>
      </c>
      <c r="K131" s="193" t="s">
        <v>1</v>
      </c>
      <c r="L131" s="198"/>
      <c r="M131" s="199" t="s">
        <v>1</v>
      </c>
      <c r="N131" s="200" t="s">
        <v>40</v>
      </c>
      <c r="O131" s="7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161</v>
      </c>
      <c r="AT131" s="203" t="s">
        <v>156</v>
      </c>
      <c r="AU131" s="203" t="s">
        <v>85</v>
      </c>
      <c r="AY131" s="17" t="s">
        <v>154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83</v>
      </c>
      <c r="BK131" s="204">
        <f>ROUND(I131*H131,2)</f>
        <v>0</v>
      </c>
      <c r="BL131" s="17" t="s">
        <v>162</v>
      </c>
      <c r="BM131" s="203" t="s">
        <v>162</v>
      </c>
    </row>
    <row r="132" spans="1:65" s="2" customFormat="1" ht="11.25">
      <c r="A132" s="34"/>
      <c r="B132" s="35"/>
      <c r="C132" s="36"/>
      <c r="D132" s="205" t="s">
        <v>163</v>
      </c>
      <c r="E132" s="36"/>
      <c r="F132" s="206" t="s">
        <v>968</v>
      </c>
      <c r="G132" s="36"/>
      <c r="H132" s="36"/>
      <c r="I132" s="207"/>
      <c r="J132" s="36"/>
      <c r="K132" s="36"/>
      <c r="L132" s="39"/>
      <c r="M132" s="208"/>
      <c r="N132" s="209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163</v>
      </c>
      <c r="AU132" s="17" t="s">
        <v>85</v>
      </c>
    </row>
    <row r="133" spans="1:65" s="14" customFormat="1" ht="22.5">
      <c r="B133" s="221"/>
      <c r="C133" s="222"/>
      <c r="D133" s="205" t="s">
        <v>164</v>
      </c>
      <c r="E133" s="223" t="s">
        <v>1</v>
      </c>
      <c r="F133" s="224" t="s">
        <v>893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164</v>
      </c>
      <c r="AU133" s="230" t="s">
        <v>85</v>
      </c>
      <c r="AV133" s="14" t="s">
        <v>83</v>
      </c>
      <c r="AW133" s="14" t="s">
        <v>31</v>
      </c>
      <c r="AX133" s="14" t="s">
        <v>75</v>
      </c>
      <c r="AY133" s="230" t="s">
        <v>154</v>
      </c>
    </row>
    <row r="134" spans="1:65" s="13" customFormat="1" ht="11.25">
      <c r="B134" s="210"/>
      <c r="C134" s="211"/>
      <c r="D134" s="205" t="s">
        <v>164</v>
      </c>
      <c r="E134" s="212" t="s">
        <v>1</v>
      </c>
      <c r="F134" s="213" t="s">
        <v>969</v>
      </c>
      <c r="G134" s="211"/>
      <c r="H134" s="214">
        <v>9.6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164</v>
      </c>
      <c r="AU134" s="220" t="s">
        <v>85</v>
      </c>
      <c r="AV134" s="13" t="s">
        <v>85</v>
      </c>
      <c r="AW134" s="13" t="s">
        <v>31</v>
      </c>
      <c r="AX134" s="13" t="s">
        <v>75</v>
      </c>
      <c r="AY134" s="220" t="s">
        <v>154</v>
      </c>
    </row>
    <row r="135" spans="1:65" s="15" customFormat="1" ht="11.25">
      <c r="B135" s="231"/>
      <c r="C135" s="232"/>
      <c r="D135" s="205" t="s">
        <v>164</v>
      </c>
      <c r="E135" s="233" t="s">
        <v>1</v>
      </c>
      <c r="F135" s="234" t="s">
        <v>171</v>
      </c>
      <c r="G135" s="232"/>
      <c r="H135" s="235">
        <v>9.6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164</v>
      </c>
      <c r="AU135" s="241" t="s">
        <v>85</v>
      </c>
      <c r="AV135" s="15" t="s">
        <v>162</v>
      </c>
      <c r="AW135" s="15" t="s">
        <v>31</v>
      </c>
      <c r="AX135" s="15" t="s">
        <v>83</v>
      </c>
      <c r="AY135" s="241" t="s">
        <v>154</v>
      </c>
    </row>
    <row r="136" spans="1:65" s="2" customFormat="1" ht="16.5" customHeight="1">
      <c r="A136" s="34"/>
      <c r="B136" s="35"/>
      <c r="C136" s="191" t="s">
        <v>178</v>
      </c>
      <c r="D136" s="191" t="s">
        <v>156</v>
      </c>
      <c r="E136" s="192" t="s">
        <v>908</v>
      </c>
      <c r="F136" s="193" t="s">
        <v>909</v>
      </c>
      <c r="G136" s="194" t="s">
        <v>910</v>
      </c>
      <c r="H136" s="195">
        <v>4</v>
      </c>
      <c r="I136" s="196"/>
      <c r="J136" s="197">
        <f>ROUND(I136*H136,2)</f>
        <v>0</v>
      </c>
      <c r="K136" s="193" t="s">
        <v>160</v>
      </c>
      <c r="L136" s="198"/>
      <c r="M136" s="199" t="s">
        <v>1</v>
      </c>
      <c r="N136" s="200" t="s">
        <v>40</v>
      </c>
      <c r="O136" s="7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161</v>
      </c>
      <c r="AT136" s="203" t="s">
        <v>156</v>
      </c>
      <c r="AU136" s="203" t="s">
        <v>85</v>
      </c>
      <c r="AY136" s="17" t="s">
        <v>154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83</v>
      </c>
      <c r="BK136" s="204">
        <f>ROUND(I136*H136,2)</f>
        <v>0</v>
      </c>
      <c r="BL136" s="17" t="s">
        <v>162</v>
      </c>
      <c r="BM136" s="203" t="s">
        <v>181</v>
      </c>
    </row>
    <row r="137" spans="1:65" s="2" customFormat="1" ht="11.25">
      <c r="A137" s="34"/>
      <c r="B137" s="35"/>
      <c r="C137" s="36"/>
      <c r="D137" s="205" t="s">
        <v>163</v>
      </c>
      <c r="E137" s="36"/>
      <c r="F137" s="206" t="s">
        <v>909</v>
      </c>
      <c r="G137" s="36"/>
      <c r="H137" s="36"/>
      <c r="I137" s="207"/>
      <c r="J137" s="36"/>
      <c r="K137" s="36"/>
      <c r="L137" s="39"/>
      <c r="M137" s="208"/>
      <c r="N137" s="20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85</v>
      </c>
    </row>
    <row r="138" spans="1:65" s="13" customFormat="1" ht="11.25">
      <c r="B138" s="210"/>
      <c r="C138" s="211"/>
      <c r="D138" s="205" t="s">
        <v>164</v>
      </c>
      <c r="E138" s="212" t="s">
        <v>1</v>
      </c>
      <c r="F138" s="213" t="s">
        <v>162</v>
      </c>
      <c r="G138" s="211"/>
      <c r="H138" s="214">
        <v>4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164</v>
      </c>
      <c r="AU138" s="220" t="s">
        <v>85</v>
      </c>
      <c r="AV138" s="13" t="s">
        <v>85</v>
      </c>
      <c r="AW138" s="13" t="s">
        <v>31</v>
      </c>
      <c r="AX138" s="13" t="s">
        <v>75</v>
      </c>
      <c r="AY138" s="220" t="s">
        <v>154</v>
      </c>
    </row>
    <row r="139" spans="1:65" s="15" customFormat="1" ht="11.25">
      <c r="B139" s="231"/>
      <c r="C139" s="232"/>
      <c r="D139" s="205" t="s">
        <v>164</v>
      </c>
      <c r="E139" s="233" t="s">
        <v>1</v>
      </c>
      <c r="F139" s="234" t="s">
        <v>171</v>
      </c>
      <c r="G139" s="232"/>
      <c r="H139" s="235">
        <v>4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164</v>
      </c>
      <c r="AU139" s="241" t="s">
        <v>85</v>
      </c>
      <c r="AV139" s="15" t="s">
        <v>162</v>
      </c>
      <c r="AW139" s="15" t="s">
        <v>31</v>
      </c>
      <c r="AX139" s="15" t="s">
        <v>83</v>
      </c>
      <c r="AY139" s="241" t="s">
        <v>154</v>
      </c>
    </row>
    <row r="140" spans="1:65" s="2" customFormat="1" ht="16.5" customHeight="1">
      <c r="A140" s="34"/>
      <c r="B140" s="35"/>
      <c r="C140" s="191" t="s">
        <v>162</v>
      </c>
      <c r="D140" s="191" t="s">
        <v>156</v>
      </c>
      <c r="E140" s="192" t="s">
        <v>970</v>
      </c>
      <c r="F140" s="193" t="s">
        <v>971</v>
      </c>
      <c r="G140" s="194" t="s">
        <v>159</v>
      </c>
      <c r="H140" s="195">
        <v>6</v>
      </c>
      <c r="I140" s="196"/>
      <c r="J140" s="197">
        <f>ROUND(I140*H140,2)</f>
        <v>0</v>
      </c>
      <c r="K140" s="193" t="s">
        <v>1</v>
      </c>
      <c r="L140" s="198"/>
      <c r="M140" s="199" t="s">
        <v>1</v>
      </c>
      <c r="N140" s="200" t="s">
        <v>40</v>
      </c>
      <c r="O140" s="7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161</v>
      </c>
      <c r="AT140" s="203" t="s">
        <v>156</v>
      </c>
      <c r="AU140" s="203" t="s">
        <v>85</v>
      </c>
      <c r="AY140" s="17" t="s">
        <v>154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83</v>
      </c>
      <c r="BK140" s="204">
        <f>ROUND(I140*H140,2)</f>
        <v>0</v>
      </c>
      <c r="BL140" s="17" t="s">
        <v>162</v>
      </c>
      <c r="BM140" s="203" t="s">
        <v>161</v>
      </c>
    </row>
    <row r="141" spans="1:65" s="2" customFormat="1" ht="11.25">
      <c r="A141" s="34"/>
      <c r="B141" s="35"/>
      <c r="C141" s="36"/>
      <c r="D141" s="205" t="s">
        <v>163</v>
      </c>
      <c r="E141" s="36"/>
      <c r="F141" s="206" t="s">
        <v>971</v>
      </c>
      <c r="G141" s="36"/>
      <c r="H141" s="36"/>
      <c r="I141" s="207"/>
      <c r="J141" s="36"/>
      <c r="K141" s="36"/>
      <c r="L141" s="39"/>
      <c r="M141" s="208"/>
      <c r="N141" s="20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163</v>
      </c>
      <c r="AU141" s="17" t="s">
        <v>85</v>
      </c>
    </row>
    <row r="142" spans="1:65" s="14" customFormat="1" ht="11.25">
      <c r="B142" s="221"/>
      <c r="C142" s="222"/>
      <c r="D142" s="205" t="s">
        <v>164</v>
      </c>
      <c r="E142" s="223" t="s">
        <v>1</v>
      </c>
      <c r="F142" s="224" t="s">
        <v>972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164</v>
      </c>
      <c r="AU142" s="230" t="s">
        <v>85</v>
      </c>
      <c r="AV142" s="14" t="s">
        <v>83</v>
      </c>
      <c r="AW142" s="14" t="s">
        <v>31</v>
      </c>
      <c r="AX142" s="14" t="s">
        <v>75</v>
      </c>
      <c r="AY142" s="230" t="s">
        <v>154</v>
      </c>
    </row>
    <row r="143" spans="1:65" s="13" customFormat="1" ht="11.25">
      <c r="B143" s="210"/>
      <c r="C143" s="211"/>
      <c r="D143" s="205" t="s">
        <v>164</v>
      </c>
      <c r="E143" s="212" t="s">
        <v>1</v>
      </c>
      <c r="F143" s="213" t="s">
        <v>181</v>
      </c>
      <c r="G143" s="211"/>
      <c r="H143" s="214">
        <v>6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164</v>
      </c>
      <c r="AU143" s="220" t="s">
        <v>85</v>
      </c>
      <c r="AV143" s="13" t="s">
        <v>85</v>
      </c>
      <c r="AW143" s="13" t="s">
        <v>31</v>
      </c>
      <c r="AX143" s="13" t="s">
        <v>75</v>
      </c>
      <c r="AY143" s="220" t="s">
        <v>154</v>
      </c>
    </row>
    <row r="144" spans="1:65" s="15" customFormat="1" ht="11.25">
      <c r="B144" s="231"/>
      <c r="C144" s="232"/>
      <c r="D144" s="205" t="s">
        <v>164</v>
      </c>
      <c r="E144" s="233" t="s">
        <v>1</v>
      </c>
      <c r="F144" s="234" t="s">
        <v>171</v>
      </c>
      <c r="G144" s="232"/>
      <c r="H144" s="235">
        <v>6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164</v>
      </c>
      <c r="AU144" s="241" t="s">
        <v>85</v>
      </c>
      <c r="AV144" s="15" t="s">
        <v>162</v>
      </c>
      <c r="AW144" s="15" t="s">
        <v>31</v>
      </c>
      <c r="AX144" s="15" t="s">
        <v>83</v>
      </c>
      <c r="AY144" s="241" t="s">
        <v>154</v>
      </c>
    </row>
    <row r="145" spans="1:65" s="2" customFormat="1" ht="21.75" customHeight="1">
      <c r="A145" s="34"/>
      <c r="B145" s="35"/>
      <c r="C145" s="191" t="s">
        <v>188</v>
      </c>
      <c r="D145" s="191" t="s">
        <v>156</v>
      </c>
      <c r="E145" s="192" t="s">
        <v>973</v>
      </c>
      <c r="F145" s="193" t="s">
        <v>974</v>
      </c>
      <c r="G145" s="194" t="s">
        <v>159</v>
      </c>
      <c r="H145" s="195">
        <v>1</v>
      </c>
      <c r="I145" s="196"/>
      <c r="J145" s="197">
        <f>ROUND(I145*H145,2)</f>
        <v>0</v>
      </c>
      <c r="K145" s="193" t="s">
        <v>1</v>
      </c>
      <c r="L145" s="198"/>
      <c r="M145" s="199" t="s">
        <v>1</v>
      </c>
      <c r="N145" s="200" t="s">
        <v>40</v>
      </c>
      <c r="O145" s="7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161</v>
      </c>
      <c r="AT145" s="203" t="s">
        <v>156</v>
      </c>
      <c r="AU145" s="203" t="s">
        <v>85</v>
      </c>
      <c r="AY145" s="17" t="s">
        <v>154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83</v>
      </c>
      <c r="BK145" s="204">
        <f>ROUND(I145*H145,2)</f>
        <v>0</v>
      </c>
      <c r="BL145" s="17" t="s">
        <v>162</v>
      </c>
      <c r="BM145" s="203" t="s">
        <v>192</v>
      </c>
    </row>
    <row r="146" spans="1:65" s="2" customFormat="1" ht="11.25">
      <c r="A146" s="34"/>
      <c r="B146" s="35"/>
      <c r="C146" s="36"/>
      <c r="D146" s="205" t="s">
        <v>163</v>
      </c>
      <c r="E146" s="36"/>
      <c r="F146" s="206" t="s">
        <v>974</v>
      </c>
      <c r="G146" s="36"/>
      <c r="H146" s="36"/>
      <c r="I146" s="207"/>
      <c r="J146" s="36"/>
      <c r="K146" s="36"/>
      <c r="L146" s="39"/>
      <c r="M146" s="208"/>
      <c r="N146" s="20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163</v>
      </c>
      <c r="AU146" s="17" t="s">
        <v>85</v>
      </c>
    </row>
    <row r="147" spans="1:65" s="14" customFormat="1" ht="22.5">
      <c r="B147" s="221"/>
      <c r="C147" s="222"/>
      <c r="D147" s="205" t="s">
        <v>164</v>
      </c>
      <c r="E147" s="223" t="s">
        <v>1</v>
      </c>
      <c r="F147" s="224" t="s">
        <v>975</v>
      </c>
      <c r="G147" s="222"/>
      <c r="H147" s="223" t="s">
        <v>1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164</v>
      </c>
      <c r="AU147" s="230" t="s">
        <v>85</v>
      </c>
      <c r="AV147" s="14" t="s">
        <v>83</v>
      </c>
      <c r="AW147" s="14" t="s">
        <v>31</v>
      </c>
      <c r="AX147" s="14" t="s">
        <v>75</v>
      </c>
      <c r="AY147" s="230" t="s">
        <v>154</v>
      </c>
    </row>
    <row r="148" spans="1:65" s="13" customFormat="1" ht="11.25">
      <c r="B148" s="210"/>
      <c r="C148" s="211"/>
      <c r="D148" s="205" t="s">
        <v>164</v>
      </c>
      <c r="E148" s="212" t="s">
        <v>1</v>
      </c>
      <c r="F148" s="213" t="s">
        <v>83</v>
      </c>
      <c r="G148" s="211"/>
      <c r="H148" s="214">
        <v>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164</v>
      </c>
      <c r="AU148" s="220" t="s">
        <v>85</v>
      </c>
      <c r="AV148" s="13" t="s">
        <v>85</v>
      </c>
      <c r="AW148" s="13" t="s">
        <v>31</v>
      </c>
      <c r="AX148" s="13" t="s">
        <v>75</v>
      </c>
      <c r="AY148" s="220" t="s">
        <v>154</v>
      </c>
    </row>
    <row r="149" spans="1:65" s="15" customFormat="1" ht="11.25">
      <c r="B149" s="231"/>
      <c r="C149" s="232"/>
      <c r="D149" s="205" t="s">
        <v>164</v>
      </c>
      <c r="E149" s="233" t="s">
        <v>1</v>
      </c>
      <c r="F149" s="234" t="s">
        <v>171</v>
      </c>
      <c r="G149" s="232"/>
      <c r="H149" s="235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164</v>
      </c>
      <c r="AU149" s="241" t="s">
        <v>85</v>
      </c>
      <c r="AV149" s="15" t="s">
        <v>162</v>
      </c>
      <c r="AW149" s="15" t="s">
        <v>31</v>
      </c>
      <c r="AX149" s="15" t="s">
        <v>83</v>
      </c>
      <c r="AY149" s="241" t="s">
        <v>154</v>
      </c>
    </row>
    <row r="150" spans="1:65" s="2" customFormat="1" ht="16.5" customHeight="1">
      <c r="A150" s="34"/>
      <c r="B150" s="35"/>
      <c r="C150" s="191" t="s">
        <v>181</v>
      </c>
      <c r="D150" s="191" t="s">
        <v>156</v>
      </c>
      <c r="E150" s="192" t="s">
        <v>976</v>
      </c>
      <c r="F150" s="193" t="s">
        <v>977</v>
      </c>
      <c r="G150" s="194" t="s">
        <v>398</v>
      </c>
      <c r="H150" s="195">
        <v>202</v>
      </c>
      <c r="I150" s="196"/>
      <c r="J150" s="197">
        <f>ROUND(I150*H150,2)</f>
        <v>0</v>
      </c>
      <c r="K150" s="193" t="s">
        <v>160</v>
      </c>
      <c r="L150" s="198"/>
      <c r="M150" s="199" t="s">
        <v>1</v>
      </c>
      <c r="N150" s="200" t="s">
        <v>40</v>
      </c>
      <c r="O150" s="7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161</v>
      </c>
      <c r="AT150" s="203" t="s">
        <v>156</v>
      </c>
      <c r="AU150" s="203" t="s">
        <v>85</v>
      </c>
      <c r="AY150" s="17" t="s">
        <v>154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83</v>
      </c>
      <c r="BK150" s="204">
        <f>ROUND(I150*H150,2)</f>
        <v>0</v>
      </c>
      <c r="BL150" s="17" t="s">
        <v>162</v>
      </c>
      <c r="BM150" s="203" t="s">
        <v>175</v>
      </c>
    </row>
    <row r="151" spans="1:65" s="2" customFormat="1" ht="11.25">
      <c r="A151" s="34"/>
      <c r="B151" s="35"/>
      <c r="C151" s="36"/>
      <c r="D151" s="205" t="s">
        <v>163</v>
      </c>
      <c r="E151" s="36"/>
      <c r="F151" s="206" t="s">
        <v>977</v>
      </c>
      <c r="G151" s="36"/>
      <c r="H151" s="36"/>
      <c r="I151" s="207"/>
      <c r="J151" s="36"/>
      <c r="K151" s="36"/>
      <c r="L151" s="39"/>
      <c r="M151" s="208"/>
      <c r="N151" s="209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85</v>
      </c>
    </row>
    <row r="152" spans="1:65" s="14" customFormat="1" ht="22.5">
      <c r="B152" s="221"/>
      <c r="C152" s="222"/>
      <c r="D152" s="205" t="s">
        <v>164</v>
      </c>
      <c r="E152" s="223" t="s">
        <v>1</v>
      </c>
      <c r="F152" s="224" t="s">
        <v>978</v>
      </c>
      <c r="G152" s="222"/>
      <c r="H152" s="223" t="s">
        <v>1</v>
      </c>
      <c r="I152" s="225"/>
      <c r="J152" s="222"/>
      <c r="K152" s="222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164</v>
      </c>
      <c r="AU152" s="230" t="s">
        <v>85</v>
      </c>
      <c r="AV152" s="14" t="s">
        <v>83</v>
      </c>
      <c r="AW152" s="14" t="s">
        <v>31</v>
      </c>
      <c r="AX152" s="14" t="s">
        <v>75</v>
      </c>
      <c r="AY152" s="230" t="s">
        <v>154</v>
      </c>
    </row>
    <row r="153" spans="1:65" s="13" customFormat="1" ht="11.25">
      <c r="B153" s="210"/>
      <c r="C153" s="211"/>
      <c r="D153" s="205" t="s">
        <v>164</v>
      </c>
      <c r="E153" s="212" t="s">
        <v>1</v>
      </c>
      <c r="F153" s="213" t="s">
        <v>979</v>
      </c>
      <c r="G153" s="211"/>
      <c r="H153" s="214">
        <v>202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164</v>
      </c>
      <c r="AU153" s="220" t="s">
        <v>85</v>
      </c>
      <c r="AV153" s="13" t="s">
        <v>85</v>
      </c>
      <c r="AW153" s="13" t="s">
        <v>31</v>
      </c>
      <c r="AX153" s="13" t="s">
        <v>75</v>
      </c>
      <c r="AY153" s="220" t="s">
        <v>154</v>
      </c>
    </row>
    <row r="154" spans="1:65" s="15" customFormat="1" ht="11.25">
      <c r="B154" s="231"/>
      <c r="C154" s="232"/>
      <c r="D154" s="205" t="s">
        <v>164</v>
      </c>
      <c r="E154" s="233" t="s">
        <v>1</v>
      </c>
      <c r="F154" s="234" t="s">
        <v>171</v>
      </c>
      <c r="G154" s="232"/>
      <c r="H154" s="235">
        <v>202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164</v>
      </c>
      <c r="AU154" s="241" t="s">
        <v>85</v>
      </c>
      <c r="AV154" s="15" t="s">
        <v>162</v>
      </c>
      <c r="AW154" s="15" t="s">
        <v>31</v>
      </c>
      <c r="AX154" s="15" t="s">
        <v>83</v>
      </c>
      <c r="AY154" s="241" t="s">
        <v>154</v>
      </c>
    </row>
    <row r="155" spans="1:65" s="2" customFormat="1" ht="24.2" customHeight="1">
      <c r="A155" s="34"/>
      <c r="B155" s="35"/>
      <c r="C155" s="191" t="s">
        <v>206</v>
      </c>
      <c r="D155" s="191" t="s">
        <v>156</v>
      </c>
      <c r="E155" s="192" t="s">
        <v>980</v>
      </c>
      <c r="F155" s="193" t="s">
        <v>981</v>
      </c>
      <c r="G155" s="194" t="s">
        <v>191</v>
      </c>
      <c r="H155" s="195">
        <v>22.725000000000001</v>
      </c>
      <c r="I155" s="196"/>
      <c r="J155" s="197">
        <f>ROUND(I155*H155,2)</f>
        <v>0</v>
      </c>
      <c r="K155" s="193" t="s">
        <v>160</v>
      </c>
      <c r="L155" s="198"/>
      <c r="M155" s="199" t="s">
        <v>1</v>
      </c>
      <c r="N155" s="200" t="s">
        <v>40</v>
      </c>
      <c r="O155" s="7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161</v>
      </c>
      <c r="AT155" s="203" t="s">
        <v>156</v>
      </c>
      <c r="AU155" s="203" t="s">
        <v>85</v>
      </c>
      <c r="AY155" s="17" t="s">
        <v>154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83</v>
      </c>
      <c r="BK155" s="204">
        <f>ROUND(I155*H155,2)</f>
        <v>0</v>
      </c>
      <c r="BL155" s="17" t="s">
        <v>162</v>
      </c>
      <c r="BM155" s="203" t="s">
        <v>209</v>
      </c>
    </row>
    <row r="156" spans="1:65" s="2" customFormat="1" ht="11.25">
      <c r="A156" s="34"/>
      <c r="B156" s="35"/>
      <c r="C156" s="36"/>
      <c r="D156" s="205" t="s">
        <v>163</v>
      </c>
      <c r="E156" s="36"/>
      <c r="F156" s="206" t="s">
        <v>981</v>
      </c>
      <c r="G156" s="36"/>
      <c r="H156" s="36"/>
      <c r="I156" s="207"/>
      <c r="J156" s="36"/>
      <c r="K156" s="36"/>
      <c r="L156" s="39"/>
      <c r="M156" s="208"/>
      <c r="N156" s="209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163</v>
      </c>
      <c r="AU156" s="17" t="s">
        <v>85</v>
      </c>
    </row>
    <row r="157" spans="1:65" s="13" customFormat="1" ht="11.25">
      <c r="B157" s="210"/>
      <c r="C157" s="211"/>
      <c r="D157" s="205" t="s">
        <v>164</v>
      </c>
      <c r="E157" s="212" t="s">
        <v>1</v>
      </c>
      <c r="F157" s="213" t="s">
        <v>982</v>
      </c>
      <c r="G157" s="211"/>
      <c r="H157" s="214">
        <v>22.725000000000001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164</v>
      </c>
      <c r="AU157" s="220" t="s">
        <v>85</v>
      </c>
      <c r="AV157" s="13" t="s">
        <v>85</v>
      </c>
      <c r="AW157" s="13" t="s">
        <v>31</v>
      </c>
      <c r="AX157" s="13" t="s">
        <v>75</v>
      </c>
      <c r="AY157" s="220" t="s">
        <v>154</v>
      </c>
    </row>
    <row r="158" spans="1:65" s="15" customFormat="1" ht="11.25">
      <c r="B158" s="231"/>
      <c r="C158" s="232"/>
      <c r="D158" s="205" t="s">
        <v>164</v>
      </c>
      <c r="E158" s="233" t="s">
        <v>1</v>
      </c>
      <c r="F158" s="234" t="s">
        <v>171</v>
      </c>
      <c r="G158" s="232"/>
      <c r="H158" s="235">
        <v>22.725000000000001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164</v>
      </c>
      <c r="AU158" s="241" t="s">
        <v>85</v>
      </c>
      <c r="AV158" s="15" t="s">
        <v>162</v>
      </c>
      <c r="AW158" s="15" t="s">
        <v>31</v>
      </c>
      <c r="AX158" s="15" t="s">
        <v>83</v>
      </c>
      <c r="AY158" s="241" t="s">
        <v>154</v>
      </c>
    </row>
    <row r="159" spans="1:65" s="2" customFormat="1" ht="21.75" customHeight="1">
      <c r="A159" s="34"/>
      <c r="B159" s="35"/>
      <c r="C159" s="191" t="s">
        <v>161</v>
      </c>
      <c r="D159" s="191" t="s">
        <v>156</v>
      </c>
      <c r="E159" s="192" t="s">
        <v>902</v>
      </c>
      <c r="F159" s="193" t="s">
        <v>903</v>
      </c>
      <c r="G159" s="194" t="s">
        <v>191</v>
      </c>
      <c r="H159" s="195">
        <v>20.2</v>
      </c>
      <c r="I159" s="196"/>
      <c r="J159" s="197">
        <f>ROUND(I159*H159,2)</f>
        <v>0</v>
      </c>
      <c r="K159" s="193" t="s">
        <v>160</v>
      </c>
      <c r="L159" s="198"/>
      <c r="M159" s="199" t="s">
        <v>1</v>
      </c>
      <c r="N159" s="200" t="s">
        <v>40</v>
      </c>
      <c r="O159" s="7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161</v>
      </c>
      <c r="AT159" s="203" t="s">
        <v>156</v>
      </c>
      <c r="AU159" s="203" t="s">
        <v>85</v>
      </c>
      <c r="AY159" s="17" t="s">
        <v>154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83</v>
      </c>
      <c r="BK159" s="204">
        <f>ROUND(I159*H159,2)</f>
        <v>0</v>
      </c>
      <c r="BL159" s="17" t="s">
        <v>162</v>
      </c>
      <c r="BM159" s="203" t="s">
        <v>218</v>
      </c>
    </row>
    <row r="160" spans="1:65" s="2" customFormat="1" ht="11.25">
      <c r="A160" s="34"/>
      <c r="B160" s="35"/>
      <c r="C160" s="36"/>
      <c r="D160" s="205" t="s">
        <v>163</v>
      </c>
      <c r="E160" s="36"/>
      <c r="F160" s="206" t="s">
        <v>903</v>
      </c>
      <c r="G160" s="36"/>
      <c r="H160" s="36"/>
      <c r="I160" s="207"/>
      <c r="J160" s="36"/>
      <c r="K160" s="36"/>
      <c r="L160" s="39"/>
      <c r="M160" s="208"/>
      <c r="N160" s="209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163</v>
      </c>
      <c r="AU160" s="17" t="s">
        <v>85</v>
      </c>
    </row>
    <row r="161" spans="1:65" s="13" customFormat="1" ht="11.25">
      <c r="B161" s="210"/>
      <c r="C161" s="211"/>
      <c r="D161" s="205" t="s">
        <v>164</v>
      </c>
      <c r="E161" s="212" t="s">
        <v>1</v>
      </c>
      <c r="F161" s="213" t="s">
        <v>983</v>
      </c>
      <c r="G161" s="211"/>
      <c r="H161" s="214">
        <v>20.2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164</v>
      </c>
      <c r="AU161" s="220" t="s">
        <v>85</v>
      </c>
      <c r="AV161" s="13" t="s">
        <v>85</v>
      </c>
      <c r="AW161" s="13" t="s">
        <v>31</v>
      </c>
      <c r="AX161" s="13" t="s">
        <v>75</v>
      </c>
      <c r="AY161" s="220" t="s">
        <v>154</v>
      </c>
    </row>
    <row r="162" spans="1:65" s="15" customFormat="1" ht="11.25">
      <c r="B162" s="231"/>
      <c r="C162" s="232"/>
      <c r="D162" s="205" t="s">
        <v>164</v>
      </c>
      <c r="E162" s="233" t="s">
        <v>1</v>
      </c>
      <c r="F162" s="234" t="s">
        <v>171</v>
      </c>
      <c r="G162" s="232"/>
      <c r="H162" s="235">
        <v>20.2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164</v>
      </c>
      <c r="AU162" s="241" t="s">
        <v>85</v>
      </c>
      <c r="AV162" s="15" t="s">
        <v>162</v>
      </c>
      <c r="AW162" s="15" t="s">
        <v>31</v>
      </c>
      <c r="AX162" s="15" t="s">
        <v>83</v>
      </c>
      <c r="AY162" s="241" t="s">
        <v>154</v>
      </c>
    </row>
    <row r="163" spans="1:65" s="2" customFormat="1" ht="24.2" customHeight="1">
      <c r="A163" s="34"/>
      <c r="B163" s="35"/>
      <c r="C163" s="191" t="s">
        <v>177</v>
      </c>
      <c r="D163" s="191" t="s">
        <v>156</v>
      </c>
      <c r="E163" s="192" t="s">
        <v>905</v>
      </c>
      <c r="F163" s="193" t="s">
        <v>906</v>
      </c>
      <c r="G163" s="194" t="s">
        <v>191</v>
      </c>
      <c r="H163" s="195">
        <v>20.2</v>
      </c>
      <c r="I163" s="196"/>
      <c r="J163" s="197">
        <f>ROUND(I163*H163,2)</f>
        <v>0</v>
      </c>
      <c r="K163" s="193" t="s">
        <v>160</v>
      </c>
      <c r="L163" s="198"/>
      <c r="M163" s="199" t="s">
        <v>1</v>
      </c>
      <c r="N163" s="200" t="s">
        <v>40</v>
      </c>
      <c r="O163" s="7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161</v>
      </c>
      <c r="AT163" s="203" t="s">
        <v>156</v>
      </c>
      <c r="AU163" s="203" t="s">
        <v>85</v>
      </c>
      <c r="AY163" s="17" t="s">
        <v>154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83</v>
      </c>
      <c r="BK163" s="204">
        <f>ROUND(I163*H163,2)</f>
        <v>0</v>
      </c>
      <c r="BL163" s="17" t="s">
        <v>162</v>
      </c>
      <c r="BM163" s="203" t="s">
        <v>223</v>
      </c>
    </row>
    <row r="164" spans="1:65" s="2" customFormat="1" ht="11.25">
      <c r="A164" s="34"/>
      <c r="B164" s="35"/>
      <c r="C164" s="36"/>
      <c r="D164" s="205" t="s">
        <v>163</v>
      </c>
      <c r="E164" s="36"/>
      <c r="F164" s="206" t="s">
        <v>906</v>
      </c>
      <c r="G164" s="36"/>
      <c r="H164" s="36"/>
      <c r="I164" s="207"/>
      <c r="J164" s="36"/>
      <c r="K164" s="36"/>
      <c r="L164" s="39"/>
      <c r="M164" s="208"/>
      <c r="N164" s="20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163</v>
      </c>
      <c r="AU164" s="17" t="s">
        <v>85</v>
      </c>
    </row>
    <row r="165" spans="1:65" s="13" customFormat="1" ht="11.25">
      <c r="B165" s="210"/>
      <c r="C165" s="211"/>
      <c r="D165" s="205" t="s">
        <v>164</v>
      </c>
      <c r="E165" s="212" t="s">
        <v>1</v>
      </c>
      <c r="F165" s="213" t="s">
        <v>983</v>
      </c>
      <c r="G165" s="211"/>
      <c r="H165" s="214">
        <v>20.2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85</v>
      </c>
      <c r="AV165" s="13" t="s">
        <v>85</v>
      </c>
      <c r="AW165" s="13" t="s">
        <v>31</v>
      </c>
      <c r="AX165" s="13" t="s">
        <v>75</v>
      </c>
      <c r="AY165" s="220" t="s">
        <v>154</v>
      </c>
    </row>
    <row r="166" spans="1:65" s="15" customFormat="1" ht="11.25">
      <c r="B166" s="231"/>
      <c r="C166" s="232"/>
      <c r="D166" s="205" t="s">
        <v>164</v>
      </c>
      <c r="E166" s="233" t="s">
        <v>1</v>
      </c>
      <c r="F166" s="234" t="s">
        <v>171</v>
      </c>
      <c r="G166" s="232"/>
      <c r="H166" s="235">
        <v>20.2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164</v>
      </c>
      <c r="AU166" s="241" t="s">
        <v>85</v>
      </c>
      <c r="AV166" s="15" t="s">
        <v>162</v>
      </c>
      <c r="AW166" s="15" t="s">
        <v>31</v>
      </c>
      <c r="AX166" s="15" t="s">
        <v>83</v>
      </c>
      <c r="AY166" s="241" t="s">
        <v>154</v>
      </c>
    </row>
    <row r="167" spans="1:65" s="12" customFormat="1" ht="22.9" customHeight="1">
      <c r="B167" s="175"/>
      <c r="C167" s="176"/>
      <c r="D167" s="177" t="s">
        <v>74</v>
      </c>
      <c r="E167" s="189" t="s">
        <v>188</v>
      </c>
      <c r="F167" s="189" t="s">
        <v>237</v>
      </c>
      <c r="G167" s="176"/>
      <c r="H167" s="176"/>
      <c r="I167" s="179"/>
      <c r="J167" s="190">
        <f>BK167</f>
        <v>0</v>
      </c>
      <c r="K167" s="176"/>
      <c r="L167" s="181"/>
      <c r="M167" s="182"/>
      <c r="N167" s="183"/>
      <c r="O167" s="183"/>
      <c r="P167" s="184">
        <f>SUM(P168:P207)</f>
        <v>0</v>
      </c>
      <c r="Q167" s="183"/>
      <c r="R167" s="184">
        <f>SUM(R168:R207)</f>
        <v>0</v>
      </c>
      <c r="S167" s="183"/>
      <c r="T167" s="185">
        <f>SUM(T168:T207)</f>
        <v>0</v>
      </c>
      <c r="AR167" s="186" t="s">
        <v>83</v>
      </c>
      <c r="AT167" s="187" t="s">
        <v>74</v>
      </c>
      <c r="AU167" s="187" t="s">
        <v>83</v>
      </c>
      <c r="AY167" s="186" t="s">
        <v>154</v>
      </c>
      <c r="BK167" s="188">
        <f>SUM(BK168:BK207)</f>
        <v>0</v>
      </c>
    </row>
    <row r="168" spans="1:65" s="2" customFormat="1" ht="21.75" customHeight="1">
      <c r="A168" s="34"/>
      <c r="B168" s="35"/>
      <c r="C168" s="242" t="s">
        <v>192</v>
      </c>
      <c r="D168" s="242" t="s">
        <v>239</v>
      </c>
      <c r="E168" s="243" t="s">
        <v>984</v>
      </c>
      <c r="F168" s="244" t="s">
        <v>985</v>
      </c>
      <c r="G168" s="245" t="s">
        <v>310</v>
      </c>
      <c r="H168" s="246">
        <v>24.9</v>
      </c>
      <c r="I168" s="247"/>
      <c r="J168" s="248">
        <f>ROUND(I168*H168,2)</f>
        <v>0</v>
      </c>
      <c r="K168" s="244" t="s">
        <v>160</v>
      </c>
      <c r="L168" s="39"/>
      <c r="M168" s="249" t="s">
        <v>1</v>
      </c>
      <c r="N168" s="250" t="s">
        <v>40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162</v>
      </c>
      <c r="AT168" s="203" t="s">
        <v>239</v>
      </c>
      <c r="AU168" s="203" t="s">
        <v>85</v>
      </c>
      <c r="AY168" s="17" t="s">
        <v>154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83</v>
      </c>
      <c r="BK168" s="204">
        <f>ROUND(I168*H168,2)</f>
        <v>0</v>
      </c>
      <c r="BL168" s="17" t="s">
        <v>162</v>
      </c>
      <c r="BM168" s="203" t="s">
        <v>232</v>
      </c>
    </row>
    <row r="169" spans="1:65" s="2" customFormat="1" ht="19.5">
      <c r="A169" s="34"/>
      <c r="B169" s="35"/>
      <c r="C169" s="36"/>
      <c r="D169" s="205" t="s">
        <v>163</v>
      </c>
      <c r="E169" s="36"/>
      <c r="F169" s="206" t="s">
        <v>986</v>
      </c>
      <c r="G169" s="36"/>
      <c r="H169" s="36"/>
      <c r="I169" s="207"/>
      <c r="J169" s="36"/>
      <c r="K169" s="36"/>
      <c r="L169" s="39"/>
      <c r="M169" s="208"/>
      <c r="N169" s="20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163</v>
      </c>
      <c r="AU169" s="17" t="s">
        <v>85</v>
      </c>
    </row>
    <row r="170" spans="1:65" s="14" customFormat="1" ht="11.25">
      <c r="B170" s="221"/>
      <c r="C170" s="222"/>
      <c r="D170" s="205" t="s">
        <v>164</v>
      </c>
      <c r="E170" s="223" t="s">
        <v>1</v>
      </c>
      <c r="F170" s="224" t="s">
        <v>987</v>
      </c>
      <c r="G170" s="222"/>
      <c r="H170" s="223" t="s">
        <v>1</v>
      </c>
      <c r="I170" s="225"/>
      <c r="J170" s="222"/>
      <c r="K170" s="222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164</v>
      </c>
      <c r="AU170" s="230" t="s">
        <v>85</v>
      </c>
      <c r="AV170" s="14" t="s">
        <v>83</v>
      </c>
      <c r="AW170" s="14" t="s">
        <v>31</v>
      </c>
      <c r="AX170" s="14" t="s">
        <v>75</v>
      </c>
      <c r="AY170" s="230" t="s">
        <v>154</v>
      </c>
    </row>
    <row r="171" spans="1:65" s="13" customFormat="1" ht="11.25">
      <c r="B171" s="210"/>
      <c r="C171" s="211"/>
      <c r="D171" s="205" t="s">
        <v>164</v>
      </c>
      <c r="E171" s="212" t="s">
        <v>1</v>
      </c>
      <c r="F171" s="213" t="s">
        <v>988</v>
      </c>
      <c r="G171" s="211"/>
      <c r="H171" s="214">
        <v>13.4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164</v>
      </c>
      <c r="AU171" s="220" t="s">
        <v>85</v>
      </c>
      <c r="AV171" s="13" t="s">
        <v>85</v>
      </c>
      <c r="AW171" s="13" t="s">
        <v>31</v>
      </c>
      <c r="AX171" s="13" t="s">
        <v>75</v>
      </c>
      <c r="AY171" s="220" t="s">
        <v>154</v>
      </c>
    </row>
    <row r="172" spans="1:65" s="14" customFormat="1" ht="11.25">
      <c r="B172" s="221"/>
      <c r="C172" s="222"/>
      <c r="D172" s="205" t="s">
        <v>164</v>
      </c>
      <c r="E172" s="223" t="s">
        <v>1</v>
      </c>
      <c r="F172" s="224" t="s">
        <v>989</v>
      </c>
      <c r="G172" s="222"/>
      <c r="H172" s="223" t="s">
        <v>1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164</v>
      </c>
      <c r="AU172" s="230" t="s">
        <v>85</v>
      </c>
      <c r="AV172" s="14" t="s">
        <v>83</v>
      </c>
      <c r="AW172" s="14" t="s">
        <v>31</v>
      </c>
      <c r="AX172" s="14" t="s">
        <v>75</v>
      </c>
      <c r="AY172" s="230" t="s">
        <v>154</v>
      </c>
    </row>
    <row r="173" spans="1:65" s="13" customFormat="1" ht="11.25">
      <c r="B173" s="210"/>
      <c r="C173" s="211"/>
      <c r="D173" s="205" t="s">
        <v>164</v>
      </c>
      <c r="E173" s="212" t="s">
        <v>1</v>
      </c>
      <c r="F173" s="213" t="s">
        <v>990</v>
      </c>
      <c r="G173" s="211"/>
      <c r="H173" s="214">
        <v>11.5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164</v>
      </c>
      <c r="AU173" s="220" t="s">
        <v>85</v>
      </c>
      <c r="AV173" s="13" t="s">
        <v>85</v>
      </c>
      <c r="AW173" s="13" t="s">
        <v>31</v>
      </c>
      <c r="AX173" s="13" t="s">
        <v>75</v>
      </c>
      <c r="AY173" s="220" t="s">
        <v>154</v>
      </c>
    </row>
    <row r="174" spans="1:65" s="15" customFormat="1" ht="11.25">
      <c r="B174" s="231"/>
      <c r="C174" s="232"/>
      <c r="D174" s="205" t="s">
        <v>164</v>
      </c>
      <c r="E174" s="233" t="s">
        <v>1</v>
      </c>
      <c r="F174" s="234" t="s">
        <v>171</v>
      </c>
      <c r="G174" s="232"/>
      <c r="H174" s="235">
        <v>24.9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164</v>
      </c>
      <c r="AU174" s="241" t="s">
        <v>85</v>
      </c>
      <c r="AV174" s="15" t="s">
        <v>162</v>
      </c>
      <c r="AW174" s="15" t="s">
        <v>31</v>
      </c>
      <c r="AX174" s="15" t="s">
        <v>83</v>
      </c>
      <c r="AY174" s="241" t="s">
        <v>154</v>
      </c>
    </row>
    <row r="175" spans="1:65" s="2" customFormat="1" ht="24.2" customHeight="1">
      <c r="A175" s="34"/>
      <c r="B175" s="35"/>
      <c r="C175" s="242" t="s">
        <v>238</v>
      </c>
      <c r="D175" s="242" t="s">
        <v>239</v>
      </c>
      <c r="E175" s="243" t="s">
        <v>991</v>
      </c>
      <c r="F175" s="244" t="s">
        <v>992</v>
      </c>
      <c r="G175" s="245" t="s">
        <v>398</v>
      </c>
      <c r="H175" s="246">
        <v>139.56</v>
      </c>
      <c r="I175" s="247"/>
      <c r="J175" s="248">
        <f>ROUND(I175*H175,2)</f>
        <v>0</v>
      </c>
      <c r="K175" s="244" t="s">
        <v>160</v>
      </c>
      <c r="L175" s="39"/>
      <c r="M175" s="249" t="s">
        <v>1</v>
      </c>
      <c r="N175" s="250" t="s">
        <v>40</v>
      </c>
      <c r="O175" s="71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162</v>
      </c>
      <c r="AT175" s="203" t="s">
        <v>239</v>
      </c>
      <c r="AU175" s="203" t="s">
        <v>85</v>
      </c>
      <c r="AY175" s="17" t="s">
        <v>154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83</v>
      </c>
      <c r="BK175" s="204">
        <f>ROUND(I175*H175,2)</f>
        <v>0</v>
      </c>
      <c r="BL175" s="17" t="s">
        <v>162</v>
      </c>
      <c r="BM175" s="203" t="s">
        <v>242</v>
      </c>
    </row>
    <row r="176" spans="1:65" s="2" customFormat="1" ht="29.25">
      <c r="A176" s="34"/>
      <c r="B176" s="35"/>
      <c r="C176" s="36"/>
      <c r="D176" s="205" t="s">
        <v>163</v>
      </c>
      <c r="E176" s="36"/>
      <c r="F176" s="206" t="s">
        <v>993</v>
      </c>
      <c r="G176" s="36"/>
      <c r="H176" s="36"/>
      <c r="I176" s="207"/>
      <c r="J176" s="36"/>
      <c r="K176" s="36"/>
      <c r="L176" s="39"/>
      <c r="M176" s="208"/>
      <c r="N176" s="209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163</v>
      </c>
      <c r="AU176" s="17" t="s">
        <v>85</v>
      </c>
    </row>
    <row r="177" spans="1:65" s="13" customFormat="1" ht="11.25">
      <c r="B177" s="210"/>
      <c r="C177" s="211"/>
      <c r="D177" s="205" t="s">
        <v>164</v>
      </c>
      <c r="E177" s="212" t="s">
        <v>1</v>
      </c>
      <c r="F177" s="213" t="s">
        <v>994</v>
      </c>
      <c r="G177" s="211"/>
      <c r="H177" s="214">
        <v>139.56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164</v>
      </c>
      <c r="AU177" s="220" t="s">
        <v>85</v>
      </c>
      <c r="AV177" s="13" t="s">
        <v>85</v>
      </c>
      <c r="AW177" s="13" t="s">
        <v>31</v>
      </c>
      <c r="AX177" s="13" t="s">
        <v>75</v>
      </c>
      <c r="AY177" s="220" t="s">
        <v>154</v>
      </c>
    </row>
    <row r="178" spans="1:65" s="15" customFormat="1" ht="11.25">
      <c r="B178" s="231"/>
      <c r="C178" s="232"/>
      <c r="D178" s="205" t="s">
        <v>164</v>
      </c>
      <c r="E178" s="233" t="s">
        <v>1</v>
      </c>
      <c r="F178" s="234" t="s">
        <v>171</v>
      </c>
      <c r="G178" s="232"/>
      <c r="H178" s="235">
        <v>139.56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164</v>
      </c>
      <c r="AU178" s="241" t="s">
        <v>85</v>
      </c>
      <c r="AV178" s="15" t="s">
        <v>162</v>
      </c>
      <c r="AW178" s="15" t="s">
        <v>31</v>
      </c>
      <c r="AX178" s="15" t="s">
        <v>83</v>
      </c>
      <c r="AY178" s="241" t="s">
        <v>154</v>
      </c>
    </row>
    <row r="179" spans="1:65" s="2" customFormat="1" ht="24.2" customHeight="1">
      <c r="A179" s="34"/>
      <c r="B179" s="35"/>
      <c r="C179" s="242" t="s">
        <v>175</v>
      </c>
      <c r="D179" s="242" t="s">
        <v>239</v>
      </c>
      <c r="E179" s="243" t="s">
        <v>995</v>
      </c>
      <c r="F179" s="244" t="s">
        <v>996</v>
      </c>
      <c r="G179" s="245" t="s">
        <v>310</v>
      </c>
      <c r="H179" s="246">
        <v>11.5</v>
      </c>
      <c r="I179" s="247"/>
      <c r="J179" s="248">
        <f>ROUND(I179*H179,2)</f>
        <v>0</v>
      </c>
      <c r="K179" s="244" t="s">
        <v>160</v>
      </c>
      <c r="L179" s="39"/>
      <c r="M179" s="249" t="s">
        <v>1</v>
      </c>
      <c r="N179" s="250" t="s">
        <v>40</v>
      </c>
      <c r="O179" s="7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162</v>
      </c>
      <c r="AT179" s="203" t="s">
        <v>239</v>
      </c>
      <c r="AU179" s="203" t="s">
        <v>85</v>
      </c>
      <c r="AY179" s="17" t="s">
        <v>154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83</v>
      </c>
      <c r="BK179" s="204">
        <f>ROUND(I179*H179,2)</f>
        <v>0</v>
      </c>
      <c r="BL179" s="17" t="s">
        <v>162</v>
      </c>
      <c r="BM179" s="203" t="s">
        <v>244</v>
      </c>
    </row>
    <row r="180" spans="1:65" s="2" customFormat="1" ht="48.75">
      <c r="A180" s="34"/>
      <c r="B180" s="35"/>
      <c r="C180" s="36"/>
      <c r="D180" s="205" t="s">
        <v>163</v>
      </c>
      <c r="E180" s="36"/>
      <c r="F180" s="206" t="s">
        <v>997</v>
      </c>
      <c r="G180" s="36"/>
      <c r="H180" s="36"/>
      <c r="I180" s="207"/>
      <c r="J180" s="36"/>
      <c r="K180" s="36"/>
      <c r="L180" s="39"/>
      <c r="M180" s="208"/>
      <c r="N180" s="209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163</v>
      </c>
      <c r="AU180" s="17" t="s">
        <v>85</v>
      </c>
    </row>
    <row r="181" spans="1:65" s="14" customFormat="1" ht="11.25">
      <c r="B181" s="221"/>
      <c r="C181" s="222"/>
      <c r="D181" s="205" t="s">
        <v>164</v>
      </c>
      <c r="E181" s="223" t="s">
        <v>1</v>
      </c>
      <c r="F181" s="224" t="s">
        <v>998</v>
      </c>
      <c r="G181" s="222"/>
      <c r="H181" s="223" t="s">
        <v>1</v>
      </c>
      <c r="I181" s="225"/>
      <c r="J181" s="222"/>
      <c r="K181" s="222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164</v>
      </c>
      <c r="AU181" s="230" t="s">
        <v>85</v>
      </c>
      <c r="AV181" s="14" t="s">
        <v>83</v>
      </c>
      <c r="AW181" s="14" t="s">
        <v>31</v>
      </c>
      <c r="AX181" s="14" t="s">
        <v>75</v>
      </c>
      <c r="AY181" s="230" t="s">
        <v>154</v>
      </c>
    </row>
    <row r="182" spans="1:65" s="13" customFormat="1" ht="11.25">
      <c r="B182" s="210"/>
      <c r="C182" s="211"/>
      <c r="D182" s="205" t="s">
        <v>164</v>
      </c>
      <c r="E182" s="212" t="s">
        <v>1</v>
      </c>
      <c r="F182" s="213" t="s">
        <v>990</v>
      </c>
      <c r="G182" s="211"/>
      <c r="H182" s="214">
        <v>11.5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164</v>
      </c>
      <c r="AU182" s="220" t="s">
        <v>85</v>
      </c>
      <c r="AV182" s="13" t="s">
        <v>85</v>
      </c>
      <c r="AW182" s="13" t="s">
        <v>31</v>
      </c>
      <c r="AX182" s="13" t="s">
        <v>75</v>
      </c>
      <c r="AY182" s="220" t="s">
        <v>154</v>
      </c>
    </row>
    <row r="183" spans="1:65" s="15" customFormat="1" ht="11.25">
      <c r="B183" s="231"/>
      <c r="C183" s="232"/>
      <c r="D183" s="205" t="s">
        <v>164</v>
      </c>
      <c r="E183" s="233" t="s">
        <v>1</v>
      </c>
      <c r="F183" s="234" t="s">
        <v>171</v>
      </c>
      <c r="G183" s="232"/>
      <c r="H183" s="235">
        <v>11.5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164</v>
      </c>
      <c r="AU183" s="241" t="s">
        <v>85</v>
      </c>
      <c r="AV183" s="15" t="s">
        <v>162</v>
      </c>
      <c r="AW183" s="15" t="s">
        <v>31</v>
      </c>
      <c r="AX183" s="15" t="s">
        <v>83</v>
      </c>
      <c r="AY183" s="241" t="s">
        <v>154</v>
      </c>
    </row>
    <row r="184" spans="1:65" s="2" customFormat="1" ht="24.2" customHeight="1">
      <c r="A184" s="34"/>
      <c r="B184" s="35"/>
      <c r="C184" s="242" t="s">
        <v>249</v>
      </c>
      <c r="D184" s="242" t="s">
        <v>239</v>
      </c>
      <c r="E184" s="243" t="s">
        <v>999</v>
      </c>
      <c r="F184" s="244" t="s">
        <v>1000</v>
      </c>
      <c r="G184" s="245" t="s">
        <v>310</v>
      </c>
      <c r="H184" s="246">
        <v>12</v>
      </c>
      <c r="I184" s="247"/>
      <c r="J184" s="248">
        <f>ROUND(I184*H184,2)</f>
        <v>0</v>
      </c>
      <c r="K184" s="244" t="s">
        <v>160</v>
      </c>
      <c r="L184" s="39"/>
      <c r="M184" s="249" t="s">
        <v>1</v>
      </c>
      <c r="N184" s="250" t="s">
        <v>40</v>
      </c>
      <c r="O184" s="71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3" t="s">
        <v>162</v>
      </c>
      <c r="AT184" s="203" t="s">
        <v>239</v>
      </c>
      <c r="AU184" s="203" t="s">
        <v>85</v>
      </c>
      <c r="AY184" s="17" t="s">
        <v>154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7" t="s">
        <v>83</v>
      </c>
      <c r="BK184" s="204">
        <f>ROUND(I184*H184,2)</f>
        <v>0</v>
      </c>
      <c r="BL184" s="17" t="s">
        <v>162</v>
      </c>
      <c r="BM184" s="203" t="s">
        <v>252</v>
      </c>
    </row>
    <row r="185" spans="1:65" s="2" customFormat="1" ht="58.5">
      <c r="A185" s="34"/>
      <c r="B185" s="35"/>
      <c r="C185" s="36"/>
      <c r="D185" s="205" t="s">
        <v>163</v>
      </c>
      <c r="E185" s="36"/>
      <c r="F185" s="206" t="s">
        <v>1001</v>
      </c>
      <c r="G185" s="36"/>
      <c r="H185" s="36"/>
      <c r="I185" s="207"/>
      <c r="J185" s="36"/>
      <c r="K185" s="36"/>
      <c r="L185" s="39"/>
      <c r="M185" s="208"/>
      <c r="N185" s="209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163</v>
      </c>
      <c r="AU185" s="17" t="s">
        <v>85</v>
      </c>
    </row>
    <row r="186" spans="1:65" s="14" customFormat="1" ht="11.25">
      <c r="B186" s="221"/>
      <c r="C186" s="222"/>
      <c r="D186" s="205" t="s">
        <v>164</v>
      </c>
      <c r="E186" s="223" t="s">
        <v>1</v>
      </c>
      <c r="F186" s="224" t="s">
        <v>1002</v>
      </c>
      <c r="G186" s="222"/>
      <c r="H186" s="223" t="s">
        <v>1</v>
      </c>
      <c r="I186" s="225"/>
      <c r="J186" s="222"/>
      <c r="K186" s="222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164</v>
      </c>
      <c r="AU186" s="230" t="s">
        <v>85</v>
      </c>
      <c r="AV186" s="14" t="s">
        <v>83</v>
      </c>
      <c r="AW186" s="14" t="s">
        <v>31</v>
      </c>
      <c r="AX186" s="14" t="s">
        <v>75</v>
      </c>
      <c r="AY186" s="230" t="s">
        <v>154</v>
      </c>
    </row>
    <row r="187" spans="1:65" s="13" customFormat="1" ht="11.25">
      <c r="B187" s="210"/>
      <c r="C187" s="211"/>
      <c r="D187" s="205" t="s">
        <v>164</v>
      </c>
      <c r="E187" s="212" t="s">
        <v>1</v>
      </c>
      <c r="F187" s="213" t="s">
        <v>175</v>
      </c>
      <c r="G187" s="211"/>
      <c r="H187" s="214">
        <v>12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164</v>
      </c>
      <c r="AU187" s="220" t="s">
        <v>85</v>
      </c>
      <c r="AV187" s="13" t="s">
        <v>85</v>
      </c>
      <c r="AW187" s="13" t="s">
        <v>31</v>
      </c>
      <c r="AX187" s="13" t="s">
        <v>75</v>
      </c>
      <c r="AY187" s="220" t="s">
        <v>154</v>
      </c>
    </row>
    <row r="188" spans="1:65" s="15" customFormat="1" ht="11.25">
      <c r="B188" s="231"/>
      <c r="C188" s="232"/>
      <c r="D188" s="205" t="s">
        <v>164</v>
      </c>
      <c r="E188" s="233" t="s">
        <v>1</v>
      </c>
      <c r="F188" s="234" t="s">
        <v>171</v>
      </c>
      <c r="G188" s="232"/>
      <c r="H188" s="235">
        <v>12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164</v>
      </c>
      <c r="AU188" s="241" t="s">
        <v>85</v>
      </c>
      <c r="AV188" s="15" t="s">
        <v>162</v>
      </c>
      <c r="AW188" s="15" t="s">
        <v>31</v>
      </c>
      <c r="AX188" s="15" t="s">
        <v>83</v>
      </c>
      <c r="AY188" s="241" t="s">
        <v>154</v>
      </c>
    </row>
    <row r="189" spans="1:65" s="2" customFormat="1" ht="21.75" customHeight="1">
      <c r="A189" s="34"/>
      <c r="B189" s="35"/>
      <c r="C189" s="242" t="s">
        <v>209</v>
      </c>
      <c r="D189" s="242" t="s">
        <v>239</v>
      </c>
      <c r="E189" s="243" t="s">
        <v>921</v>
      </c>
      <c r="F189" s="244" t="s">
        <v>922</v>
      </c>
      <c r="G189" s="245" t="s">
        <v>217</v>
      </c>
      <c r="H189" s="246">
        <v>14.16</v>
      </c>
      <c r="I189" s="247"/>
      <c r="J189" s="248">
        <f>ROUND(I189*H189,2)</f>
        <v>0</v>
      </c>
      <c r="K189" s="244" t="s">
        <v>160</v>
      </c>
      <c r="L189" s="39"/>
      <c r="M189" s="249" t="s">
        <v>1</v>
      </c>
      <c r="N189" s="250" t="s">
        <v>40</v>
      </c>
      <c r="O189" s="71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162</v>
      </c>
      <c r="AT189" s="203" t="s">
        <v>239</v>
      </c>
      <c r="AU189" s="203" t="s">
        <v>85</v>
      </c>
      <c r="AY189" s="17" t="s">
        <v>154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83</v>
      </c>
      <c r="BK189" s="204">
        <f>ROUND(I189*H189,2)</f>
        <v>0</v>
      </c>
      <c r="BL189" s="17" t="s">
        <v>162</v>
      </c>
      <c r="BM189" s="203" t="s">
        <v>261</v>
      </c>
    </row>
    <row r="190" spans="1:65" s="2" customFormat="1" ht="29.25">
      <c r="A190" s="34"/>
      <c r="B190" s="35"/>
      <c r="C190" s="36"/>
      <c r="D190" s="205" t="s">
        <v>163</v>
      </c>
      <c r="E190" s="36"/>
      <c r="F190" s="206" t="s">
        <v>923</v>
      </c>
      <c r="G190" s="36"/>
      <c r="H190" s="36"/>
      <c r="I190" s="207"/>
      <c r="J190" s="36"/>
      <c r="K190" s="36"/>
      <c r="L190" s="39"/>
      <c r="M190" s="208"/>
      <c r="N190" s="209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163</v>
      </c>
      <c r="AU190" s="17" t="s">
        <v>85</v>
      </c>
    </row>
    <row r="191" spans="1:65" s="14" customFormat="1" ht="11.25">
      <c r="B191" s="221"/>
      <c r="C191" s="222"/>
      <c r="D191" s="205" t="s">
        <v>164</v>
      </c>
      <c r="E191" s="223" t="s">
        <v>1</v>
      </c>
      <c r="F191" s="224" t="s">
        <v>1003</v>
      </c>
      <c r="G191" s="222"/>
      <c r="H191" s="223" t="s">
        <v>1</v>
      </c>
      <c r="I191" s="225"/>
      <c r="J191" s="222"/>
      <c r="K191" s="222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164</v>
      </c>
      <c r="AU191" s="230" t="s">
        <v>85</v>
      </c>
      <c r="AV191" s="14" t="s">
        <v>83</v>
      </c>
      <c r="AW191" s="14" t="s">
        <v>31</v>
      </c>
      <c r="AX191" s="14" t="s">
        <v>75</v>
      </c>
      <c r="AY191" s="230" t="s">
        <v>154</v>
      </c>
    </row>
    <row r="192" spans="1:65" s="13" customFormat="1" ht="11.25">
      <c r="B192" s="210"/>
      <c r="C192" s="211"/>
      <c r="D192" s="205" t="s">
        <v>164</v>
      </c>
      <c r="E192" s="212" t="s">
        <v>1</v>
      </c>
      <c r="F192" s="213" t="s">
        <v>1004</v>
      </c>
      <c r="G192" s="211"/>
      <c r="H192" s="214">
        <v>9.66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164</v>
      </c>
      <c r="AU192" s="220" t="s">
        <v>85</v>
      </c>
      <c r="AV192" s="13" t="s">
        <v>85</v>
      </c>
      <c r="AW192" s="13" t="s">
        <v>31</v>
      </c>
      <c r="AX192" s="13" t="s">
        <v>75</v>
      </c>
      <c r="AY192" s="220" t="s">
        <v>154</v>
      </c>
    </row>
    <row r="193" spans="1:65" s="13" customFormat="1" ht="11.25">
      <c r="B193" s="210"/>
      <c r="C193" s="211"/>
      <c r="D193" s="205" t="s">
        <v>164</v>
      </c>
      <c r="E193" s="212" t="s">
        <v>1</v>
      </c>
      <c r="F193" s="213" t="s">
        <v>1005</v>
      </c>
      <c r="G193" s="211"/>
      <c r="H193" s="214">
        <v>4.5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164</v>
      </c>
      <c r="AU193" s="220" t="s">
        <v>85</v>
      </c>
      <c r="AV193" s="13" t="s">
        <v>85</v>
      </c>
      <c r="AW193" s="13" t="s">
        <v>31</v>
      </c>
      <c r="AX193" s="13" t="s">
        <v>75</v>
      </c>
      <c r="AY193" s="220" t="s">
        <v>154</v>
      </c>
    </row>
    <row r="194" spans="1:65" s="15" customFormat="1" ht="11.25">
      <c r="B194" s="231"/>
      <c r="C194" s="232"/>
      <c r="D194" s="205" t="s">
        <v>164</v>
      </c>
      <c r="E194" s="233" t="s">
        <v>1</v>
      </c>
      <c r="F194" s="234" t="s">
        <v>171</v>
      </c>
      <c r="G194" s="232"/>
      <c r="H194" s="235">
        <v>14.16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164</v>
      </c>
      <c r="AU194" s="241" t="s">
        <v>85</v>
      </c>
      <c r="AV194" s="15" t="s">
        <v>162</v>
      </c>
      <c r="AW194" s="15" t="s">
        <v>31</v>
      </c>
      <c r="AX194" s="15" t="s">
        <v>83</v>
      </c>
      <c r="AY194" s="241" t="s">
        <v>154</v>
      </c>
    </row>
    <row r="195" spans="1:65" s="2" customFormat="1" ht="16.5" customHeight="1">
      <c r="A195" s="34"/>
      <c r="B195" s="35"/>
      <c r="C195" s="242" t="s">
        <v>8</v>
      </c>
      <c r="D195" s="242" t="s">
        <v>239</v>
      </c>
      <c r="E195" s="243" t="s">
        <v>1006</v>
      </c>
      <c r="F195" s="244" t="s">
        <v>1007</v>
      </c>
      <c r="G195" s="245" t="s">
        <v>398</v>
      </c>
      <c r="H195" s="246">
        <v>202</v>
      </c>
      <c r="I195" s="247"/>
      <c r="J195" s="248">
        <f>ROUND(I195*H195,2)</f>
        <v>0</v>
      </c>
      <c r="K195" s="244" t="s">
        <v>160</v>
      </c>
      <c r="L195" s="39"/>
      <c r="M195" s="249" t="s">
        <v>1</v>
      </c>
      <c r="N195" s="250" t="s">
        <v>40</v>
      </c>
      <c r="O195" s="71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3" t="s">
        <v>162</v>
      </c>
      <c r="AT195" s="203" t="s">
        <v>239</v>
      </c>
      <c r="AU195" s="203" t="s">
        <v>85</v>
      </c>
      <c r="AY195" s="17" t="s">
        <v>154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83</v>
      </c>
      <c r="BK195" s="204">
        <f>ROUND(I195*H195,2)</f>
        <v>0</v>
      </c>
      <c r="BL195" s="17" t="s">
        <v>162</v>
      </c>
      <c r="BM195" s="203" t="s">
        <v>270</v>
      </c>
    </row>
    <row r="196" spans="1:65" s="2" customFormat="1" ht="39">
      <c r="A196" s="34"/>
      <c r="B196" s="35"/>
      <c r="C196" s="36"/>
      <c r="D196" s="205" t="s">
        <v>163</v>
      </c>
      <c r="E196" s="36"/>
      <c r="F196" s="206" t="s">
        <v>1008</v>
      </c>
      <c r="G196" s="36"/>
      <c r="H196" s="36"/>
      <c r="I196" s="207"/>
      <c r="J196" s="36"/>
      <c r="K196" s="36"/>
      <c r="L196" s="39"/>
      <c r="M196" s="208"/>
      <c r="N196" s="209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163</v>
      </c>
      <c r="AU196" s="17" t="s">
        <v>85</v>
      </c>
    </row>
    <row r="197" spans="1:65" s="14" customFormat="1" ht="11.25">
      <c r="B197" s="221"/>
      <c r="C197" s="222"/>
      <c r="D197" s="205" t="s">
        <v>164</v>
      </c>
      <c r="E197" s="223" t="s">
        <v>1</v>
      </c>
      <c r="F197" s="224" t="s">
        <v>1009</v>
      </c>
      <c r="G197" s="222"/>
      <c r="H197" s="223" t="s">
        <v>1</v>
      </c>
      <c r="I197" s="225"/>
      <c r="J197" s="222"/>
      <c r="K197" s="222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164</v>
      </c>
      <c r="AU197" s="230" t="s">
        <v>85</v>
      </c>
      <c r="AV197" s="14" t="s">
        <v>83</v>
      </c>
      <c r="AW197" s="14" t="s">
        <v>31</v>
      </c>
      <c r="AX197" s="14" t="s">
        <v>75</v>
      </c>
      <c r="AY197" s="230" t="s">
        <v>154</v>
      </c>
    </row>
    <row r="198" spans="1:65" s="13" customFormat="1" ht="11.25">
      <c r="B198" s="210"/>
      <c r="C198" s="211"/>
      <c r="D198" s="205" t="s">
        <v>164</v>
      </c>
      <c r="E198" s="212" t="s">
        <v>1</v>
      </c>
      <c r="F198" s="213" t="s">
        <v>979</v>
      </c>
      <c r="G198" s="211"/>
      <c r="H198" s="214">
        <v>202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164</v>
      </c>
      <c r="AU198" s="220" t="s">
        <v>85</v>
      </c>
      <c r="AV198" s="13" t="s">
        <v>85</v>
      </c>
      <c r="AW198" s="13" t="s">
        <v>31</v>
      </c>
      <c r="AX198" s="13" t="s">
        <v>75</v>
      </c>
      <c r="AY198" s="220" t="s">
        <v>154</v>
      </c>
    </row>
    <row r="199" spans="1:65" s="15" customFormat="1" ht="11.25">
      <c r="B199" s="231"/>
      <c r="C199" s="232"/>
      <c r="D199" s="205" t="s">
        <v>164</v>
      </c>
      <c r="E199" s="233" t="s">
        <v>1</v>
      </c>
      <c r="F199" s="234" t="s">
        <v>171</v>
      </c>
      <c r="G199" s="232"/>
      <c r="H199" s="235">
        <v>202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164</v>
      </c>
      <c r="AU199" s="241" t="s">
        <v>85</v>
      </c>
      <c r="AV199" s="15" t="s">
        <v>162</v>
      </c>
      <c r="AW199" s="15" t="s">
        <v>31</v>
      </c>
      <c r="AX199" s="15" t="s">
        <v>83</v>
      </c>
      <c r="AY199" s="241" t="s">
        <v>154</v>
      </c>
    </row>
    <row r="200" spans="1:65" s="2" customFormat="1" ht="24.2" customHeight="1">
      <c r="A200" s="34"/>
      <c r="B200" s="35"/>
      <c r="C200" s="242" t="s">
        <v>218</v>
      </c>
      <c r="D200" s="242" t="s">
        <v>239</v>
      </c>
      <c r="E200" s="243" t="s">
        <v>926</v>
      </c>
      <c r="F200" s="244" t="s">
        <v>927</v>
      </c>
      <c r="G200" s="245" t="s">
        <v>310</v>
      </c>
      <c r="H200" s="246">
        <v>9.6</v>
      </c>
      <c r="I200" s="247"/>
      <c r="J200" s="248">
        <f>ROUND(I200*H200,2)</f>
        <v>0</v>
      </c>
      <c r="K200" s="244" t="s">
        <v>160</v>
      </c>
      <c r="L200" s="39"/>
      <c r="M200" s="249" t="s">
        <v>1</v>
      </c>
      <c r="N200" s="250" t="s">
        <v>40</v>
      </c>
      <c r="O200" s="71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3" t="s">
        <v>162</v>
      </c>
      <c r="AT200" s="203" t="s">
        <v>239</v>
      </c>
      <c r="AU200" s="203" t="s">
        <v>85</v>
      </c>
      <c r="AY200" s="17" t="s">
        <v>154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7" t="s">
        <v>83</v>
      </c>
      <c r="BK200" s="204">
        <f>ROUND(I200*H200,2)</f>
        <v>0</v>
      </c>
      <c r="BL200" s="17" t="s">
        <v>162</v>
      </c>
      <c r="BM200" s="203" t="s">
        <v>279</v>
      </c>
    </row>
    <row r="201" spans="1:65" s="2" customFormat="1" ht="39">
      <c r="A201" s="34"/>
      <c r="B201" s="35"/>
      <c r="C201" s="36"/>
      <c r="D201" s="205" t="s">
        <v>163</v>
      </c>
      <c r="E201" s="36"/>
      <c r="F201" s="206" t="s">
        <v>928</v>
      </c>
      <c r="G201" s="36"/>
      <c r="H201" s="36"/>
      <c r="I201" s="207"/>
      <c r="J201" s="36"/>
      <c r="K201" s="36"/>
      <c r="L201" s="39"/>
      <c r="M201" s="208"/>
      <c r="N201" s="209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163</v>
      </c>
      <c r="AU201" s="17" t="s">
        <v>85</v>
      </c>
    </row>
    <row r="202" spans="1:65" s="13" customFormat="1" ht="11.25">
      <c r="B202" s="210"/>
      <c r="C202" s="211"/>
      <c r="D202" s="205" t="s">
        <v>164</v>
      </c>
      <c r="E202" s="212" t="s">
        <v>1</v>
      </c>
      <c r="F202" s="213" t="s">
        <v>969</v>
      </c>
      <c r="G202" s="211"/>
      <c r="H202" s="214">
        <v>9.6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164</v>
      </c>
      <c r="AU202" s="220" t="s">
        <v>85</v>
      </c>
      <c r="AV202" s="13" t="s">
        <v>85</v>
      </c>
      <c r="AW202" s="13" t="s">
        <v>31</v>
      </c>
      <c r="AX202" s="13" t="s">
        <v>75</v>
      </c>
      <c r="AY202" s="220" t="s">
        <v>154</v>
      </c>
    </row>
    <row r="203" spans="1:65" s="15" customFormat="1" ht="11.25">
      <c r="B203" s="231"/>
      <c r="C203" s="232"/>
      <c r="D203" s="205" t="s">
        <v>164</v>
      </c>
      <c r="E203" s="233" t="s">
        <v>1</v>
      </c>
      <c r="F203" s="234" t="s">
        <v>171</v>
      </c>
      <c r="G203" s="232"/>
      <c r="H203" s="235">
        <v>9.6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164</v>
      </c>
      <c r="AU203" s="241" t="s">
        <v>85</v>
      </c>
      <c r="AV203" s="15" t="s">
        <v>162</v>
      </c>
      <c r="AW203" s="15" t="s">
        <v>31</v>
      </c>
      <c r="AX203" s="15" t="s">
        <v>83</v>
      </c>
      <c r="AY203" s="241" t="s">
        <v>154</v>
      </c>
    </row>
    <row r="204" spans="1:65" s="2" customFormat="1" ht="37.9" customHeight="1">
      <c r="A204" s="34"/>
      <c r="B204" s="35"/>
      <c r="C204" s="242" t="s">
        <v>281</v>
      </c>
      <c r="D204" s="242" t="s">
        <v>239</v>
      </c>
      <c r="E204" s="243" t="s">
        <v>1010</v>
      </c>
      <c r="F204" s="244" t="s">
        <v>1011</v>
      </c>
      <c r="G204" s="245" t="s">
        <v>398</v>
      </c>
      <c r="H204" s="246">
        <v>101</v>
      </c>
      <c r="I204" s="247"/>
      <c r="J204" s="248">
        <f>ROUND(I204*H204,2)</f>
        <v>0</v>
      </c>
      <c r="K204" s="244" t="s">
        <v>160</v>
      </c>
      <c r="L204" s="39"/>
      <c r="M204" s="249" t="s">
        <v>1</v>
      </c>
      <c r="N204" s="250" t="s">
        <v>40</v>
      </c>
      <c r="O204" s="71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162</v>
      </c>
      <c r="AT204" s="203" t="s">
        <v>239</v>
      </c>
      <c r="AU204" s="203" t="s">
        <v>85</v>
      </c>
      <c r="AY204" s="17" t="s">
        <v>154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83</v>
      </c>
      <c r="BK204" s="204">
        <f>ROUND(I204*H204,2)</f>
        <v>0</v>
      </c>
      <c r="BL204" s="17" t="s">
        <v>162</v>
      </c>
      <c r="BM204" s="203" t="s">
        <v>284</v>
      </c>
    </row>
    <row r="205" spans="1:65" s="2" customFormat="1" ht="58.5">
      <c r="A205" s="34"/>
      <c r="B205" s="35"/>
      <c r="C205" s="36"/>
      <c r="D205" s="205" t="s">
        <v>163</v>
      </c>
      <c r="E205" s="36"/>
      <c r="F205" s="206" t="s">
        <v>1012</v>
      </c>
      <c r="G205" s="36"/>
      <c r="H205" s="36"/>
      <c r="I205" s="207"/>
      <c r="J205" s="36"/>
      <c r="K205" s="36"/>
      <c r="L205" s="39"/>
      <c r="M205" s="208"/>
      <c r="N205" s="20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163</v>
      </c>
      <c r="AU205" s="17" t="s">
        <v>85</v>
      </c>
    </row>
    <row r="206" spans="1:65" s="13" customFormat="1" ht="11.25">
      <c r="B206" s="210"/>
      <c r="C206" s="211"/>
      <c r="D206" s="205" t="s">
        <v>164</v>
      </c>
      <c r="E206" s="212" t="s">
        <v>1</v>
      </c>
      <c r="F206" s="213" t="s">
        <v>1013</v>
      </c>
      <c r="G206" s="211"/>
      <c r="H206" s="214">
        <v>101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164</v>
      </c>
      <c r="AU206" s="220" t="s">
        <v>85</v>
      </c>
      <c r="AV206" s="13" t="s">
        <v>85</v>
      </c>
      <c r="AW206" s="13" t="s">
        <v>31</v>
      </c>
      <c r="AX206" s="13" t="s">
        <v>75</v>
      </c>
      <c r="AY206" s="220" t="s">
        <v>154</v>
      </c>
    </row>
    <row r="207" spans="1:65" s="15" customFormat="1" ht="11.25">
      <c r="B207" s="231"/>
      <c r="C207" s="232"/>
      <c r="D207" s="205" t="s">
        <v>164</v>
      </c>
      <c r="E207" s="233" t="s">
        <v>1</v>
      </c>
      <c r="F207" s="234" t="s">
        <v>171</v>
      </c>
      <c r="G207" s="232"/>
      <c r="H207" s="235">
        <v>101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AT207" s="241" t="s">
        <v>164</v>
      </c>
      <c r="AU207" s="241" t="s">
        <v>85</v>
      </c>
      <c r="AV207" s="15" t="s">
        <v>162</v>
      </c>
      <c r="AW207" s="15" t="s">
        <v>31</v>
      </c>
      <c r="AX207" s="15" t="s">
        <v>83</v>
      </c>
      <c r="AY207" s="241" t="s">
        <v>154</v>
      </c>
    </row>
    <row r="208" spans="1:65" s="12" customFormat="1" ht="22.9" customHeight="1">
      <c r="B208" s="175"/>
      <c r="C208" s="176"/>
      <c r="D208" s="177" t="s">
        <v>74</v>
      </c>
      <c r="E208" s="189" t="s">
        <v>404</v>
      </c>
      <c r="F208" s="189" t="s">
        <v>405</v>
      </c>
      <c r="G208" s="176"/>
      <c r="H208" s="176"/>
      <c r="I208" s="179"/>
      <c r="J208" s="190">
        <f>BK208</f>
        <v>0</v>
      </c>
      <c r="K208" s="176"/>
      <c r="L208" s="181"/>
      <c r="M208" s="182"/>
      <c r="N208" s="183"/>
      <c r="O208" s="183"/>
      <c r="P208" s="184">
        <f>SUM(P209:P244)</f>
        <v>0</v>
      </c>
      <c r="Q208" s="183"/>
      <c r="R208" s="184">
        <f>SUM(R209:R244)</f>
        <v>0</v>
      </c>
      <c r="S208" s="183"/>
      <c r="T208" s="185">
        <f>SUM(T209:T244)</f>
        <v>0</v>
      </c>
      <c r="AR208" s="186" t="s">
        <v>162</v>
      </c>
      <c r="AT208" s="187" t="s">
        <v>74</v>
      </c>
      <c r="AU208" s="187" t="s">
        <v>83</v>
      </c>
      <c r="AY208" s="186" t="s">
        <v>154</v>
      </c>
      <c r="BK208" s="188">
        <f>SUM(BK209:BK244)</f>
        <v>0</v>
      </c>
    </row>
    <row r="209" spans="1:65" s="2" customFormat="1" ht="62.65" customHeight="1">
      <c r="A209" s="34"/>
      <c r="B209" s="35"/>
      <c r="C209" s="242" t="s">
        <v>223</v>
      </c>
      <c r="D209" s="242" t="s">
        <v>239</v>
      </c>
      <c r="E209" s="243" t="s">
        <v>407</v>
      </c>
      <c r="F209" s="244" t="s">
        <v>408</v>
      </c>
      <c r="G209" s="245" t="s">
        <v>159</v>
      </c>
      <c r="H209" s="246">
        <v>1</v>
      </c>
      <c r="I209" s="247"/>
      <c r="J209" s="248">
        <f>ROUND(I209*H209,2)</f>
        <v>0</v>
      </c>
      <c r="K209" s="244" t="s">
        <v>160</v>
      </c>
      <c r="L209" s="39"/>
      <c r="M209" s="249" t="s">
        <v>1</v>
      </c>
      <c r="N209" s="250" t="s">
        <v>40</v>
      </c>
      <c r="O209" s="71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3" t="s">
        <v>409</v>
      </c>
      <c r="AT209" s="203" t="s">
        <v>239</v>
      </c>
      <c r="AU209" s="203" t="s">
        <v>85</v>
      </c>
      <c r="AY209" s="17" t="s">
        <v>154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7" t="s">
        <v>83</v>
      </c>
      <c r="BK209" s="204">
        <f>ROUND(I209*H209,2)</f>
        <v>0</v>
      </c>
      <c r="BL209" s="17" t="s">
        <v>409</v>
      </c>
      <c r="BM209" s="203" t="s">
        <v>293</v>
      </c>
    </row>
    <row r="210" spans="1:65" s="2" customFormat="1" ht="136.5">
      <c r="A210" s="34"/>
      <c r="B210" s="35"/>
      <c r="C210" s="36"/>
      <c r="D210" s="205" t="s">
        <v>163</v>
      </c>
      <c r="E210" s="36"/>
      <c r="F210" s="206" t="s">
        <v>1014</v>
      </c>
      <c r="G210" s="36"/>
      <c r="H210" s="36"/>
      <c r="I210" s="207"/>
      <c r="J210" s="36"/>
      <c r="K210" s="36"/>
      <c r="L210" s="39"/>
      <c r="M210" s="208"/>
      <c r="N210" s="209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163</v>
      </c>
      <c r="AU210" s="17" t="s">
        <v>85</v>
      </c>
    </row>
    <row r="211" spans="1:65" s="14" customFormat="1" ht="11.25">
      <c r="B211" s="221"/>
      <c r="C211" s="222"/>
      <c r="D211" s="205" t="s">
        <v>164</v>
      </c>
      <c r="E211" s="223" t="s">
        <v>1</v>
      </c>
      <c r="F211" s="224" t="s">
        <v>1015</v>
      </c>
      <c r="G211" s="222"/>
      <c r="H211" s="223" t="s">
        <v>1</v>
      </c>
      <c r="I211" s="225"/>
      <c r="J211" s="222"/>
      <c r="K211" s="222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164</v>
      </c>
      <c r="AU211" s="230" t="s">
        <v>85</v>
      </c>
      <c r="AV211" s="14" t="s">
        <v>83</v>
      </c>
      <c r="AW211" s="14" t="s">
        <v>31</v>
      </c>
      <c r="AX211" s="14" t="s">
        <v>75</v>
      </c>
      <c r="AY211" s="230" t="s">
        <v>154</v>
      </c>
    </row>
    <row r="212" spans="1:65" s="13" customFormat="1" ht="11.25">
      <c r="B212" s="210"/>
      <c r="C212" s="211"/>
      <c r="D212" s="205" t="s">
        <v>164</v>
      </c>
      <c r="E212" s="212" t="s">
        <v>1</v>
      </c>
      <c r="F212" s="213" t="s">
        <v>83</v>
      </c>
      <c r="G212" s="211"/>
      <c r="H212" s="214">
        <v>1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164</v>
      </c>
      <c r="AU212" s="220" t="s">
        <v>85</v>
      </c>
      <c r="AV212" s="13" t="s">
        <v>85</v>
      </c>
      <c r="AW212" s="13" t="s">
        <v>31</v>
      </c>
      <c r="AX212" s="13" t="s">
        <v>75</v>
      </c>
      <c r="AY212" s="220" t="s">
        <v>154</v>
      </c>
    </row>
    <row r="213" spans="1:65" s="15" customFormat="1" ht="11.25">
      <c r="B213" s="231"/>
      <c r="C213" s="232"/>
      <c r="D213" s="205" t="s">
        <v>164</v>
      </c>
      <c r="E213" s="233" t="s">
        <v>1</v>
      </c>
      <c r="F213" s="234" t="s">
        <v>171</v>
      </c>
      <c r="G213" s="232"/>
      <c r="H213" s="235">
        <v>1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164</v>
      </c>
      <c r="AU213" s="241" t="s">
        <v>85</v>
      </c>
      <c r="AV213" s="15" t="s">
        <v>162</v>
      </c>
      <c r="AW213" s="15" t="s">
        <v>31</v>
      </c>
      <c r="AX213" s="15" t="s">
        <v>83</v>
      </c>
      <c r="AY213" s="241" t="s">
        <v>154</v>
      </c>
    </row>
    <row r="214" spans="1:65" s="2" customFormat="1" ht="33" customHeight="1">
      <c r="A214" s="34"/>
      <c r="B214" s="35"/>
      <c r="C214" s="242" t="s">
        <v>299</v>
      </c>
      <c r="D214" s="242" t="s">
        <v>239</v>
      </c>
      <c r="E214" s="243" t="s">
        <v>413</v>
      </c>
      <c r="F214" s="244" t="s">
        <v>938</v>
      </c>
      <c r="G214" s="245" t="s">
        <v>191</v>
      </c>
      <c r="H214" s="246">
        <v>158.66399999999999</v>
      </c>
      <c r="I214" s="247"/>
      <c r="J214" s="248">
        <f>ROUND(I214*H214,2)</f>
        <v>0</v>
      </c>
      <c r="K214" s="244" t="s">
        <v>160</v>
      </c>
      <c r="L214" s="39"/>
      <c r="M214" s="249" t="s">
        <v>1</v>
      </c>
      <c r="N214" s="250" t="s">
        <v>40</v>
      </c>
      <c r="O214" s="71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409</v>
      </c>
      <c r="AT214" s="203" t="s">
        <v>239</v>
      </c>
      <c r="AU214" s="203" t="s">
        <v>85</v>
      </c>
      <c r="AY214" s="17" t="s">
        <v>154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83</v>
      </c>
      <c r="BK214" s="204">
        <f>ROUND(I214*H214,2)</f>
        <v>0</v>
      </c>
      <c r="BL214" s="17" t="s">
        <v>409</v>
      </c>
      <c r="BM214" s="203" t="s">
        <v>302</v>
      </c>
    </row>
    <row r="215" spans="1:65" s="2" customFormat="1" ht="117">
      <c r="A215" s="34"/>
      <c r="B215" s="35"/>
      <c r="C215" s="36"/>
      <c r="D215" s="205" t="s">
        <v>163</v>
      </c>
      <c r="E215" s="36"/>
      <c r="F215" s="206" t="s">
        <v>939</v>
      </c>
      <c r="G215" s="36"/>
      <c r="H215" s="36"/>
      <c r="I215" s="207"/>
      <c r="J215" s="36"/>
      <c r="K215" s="36"/>
      <c r="L215" s="39"/>
      <c r="M215" s="208"/>
      <c r="N215" s="209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163</v>
      </c>
      <c r="AU215" s="17" t="s">
        <v>85</v>
      </c>
    </row>
    <row r="216" spans="1:65" s="2" customFormat="1" ht="29.25">
      <c r="A216" s="34"/>
      <c r="B216" s="35"/>
      <c r="C216" s="36"/>
      <c r="D216" s="205" t="s">
        <v>417</v>
      </c>
      <c r="E216" s="36"/>
      <c r="F216" s="251" t="s">
        <v>418</v>
      </c>
      <c r="G216" s="36"/>
      <c r="H216" s="36"/>
      <c r="I216" s="207"/>
      <c r="J216" s="36"/>
      <c r="K216" s="36"/>
      <c r="L216" s="39"/>
      <c r="M216" s="208"/>
      <c r="N216" s="209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417</v>
      </c>
      <c r="AU216" s="17" t="s">
        <v>85</v>
      </c>
    </row>
    <row r="217" spans="1:65" s="14" customFormat="1" ht="11.25">
      <c r="B217" s="221"/>
      <c r="C217" s="222"/>
      <c r="D217" s="205" t="s">
        <v>164</v>
      </c>
      <c r="E217" s="223" t="s">
        <v>1</v>
      </c>
      <c r="F217" s="224" t="s">
        <v>940</v>
      </c>
      <c r="G217" s="222"/>
      <c r="H217" s="223" t="s">
        <v>1</v>
      </c>
      <c r="I217" s="225"/>
      <c r="J217" s="222"/>
      <c r="K217" s="222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164</v>
      </c>
      <c r="AU217" s="230" t="s">
        <v>85</v>
      </c>
      <c r="AV217" s="14" t="s">
        <v>83</v>
      </c>
      <c r="AW217" s="14" t="s">
        <v>31</v>
      </c>
      <c r="AX217" s="14" t="s">
        <v>75</v>
      </c>
      <c r="AY217" s="230" t="s">
        <v>154</v>
      </c>
    </row>
    <row r="218" spans="1:65" s="13" customFormat="1" ht="11.25">
      <c r="B218" s="210"/>
      <c r="C218" s="211"/>
      <c r="D218" s="205" t="s">
        <v>164</v>
      </c>
      <c r="E218" s="212" t="s">
        <v>1</v>
      </c>
      <c r="F218" s="213" t="s">
        <v>1016</v>
      </c>
      <c r="G218" s="211"/>
      <c r="H218" s="214">
        <v>63.128999999999998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164</v>
      </c>
      <c r="AU218" s="220" t="s">
        <v>85</v>
      </c>
      <c r="AV218" s="13" t="s">
        <v>85</v>
      </c>
      <c r="AW218" s="13" t="s">
        <v>31</v>
      </c>
      <c r="AX218" s="13" t="s">
        <v>75</v>
      </c>
      <c r="AY218" s="220" t="s">
        <v>154</v>
      </c>
    </row>
    <row r="219" spans="1:65" s="14" customFormat="1" ht="11.25">
      <c r="B219" s="221"/>
      <c r="C219" s="222"/>
      <c r="D219" s="205" t="s">
        <v>164</v>
      </c>
      <c r="E219" s="223" t="s">
        <v>1</v>
      </c>
      <c r="F219" s="224" t="s">
        <v>942</v>
      </c>
      <c r="G219" s="222"/>
      <c r="H219" s="223" t="s">
        <v>1</v>
      </c>
      <c r="I219" s="225"/>
      <c r="J219" s="222"/>
      <c r="K219" s="222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164</v>
      </c>
      <c r="AU219" s="230" t="s">
        <v>85</v>
      </c>
      <c r="AV219" s="14" t="s">
        <v>83</v>
      </c>
      <c r="AW219" s="14" t="s">
        <v>31</v>
      </c>
      <c r="AX219" s="14" t="s">
        <v>75</v>
      </c>
      <c r="AY219" s="230" t="s">
        <v>154</v>
      </c>
    </row>
    <row r="220" spans="1:65" s="13" customFormat="1" ht="11.25">
      <c r="B220" s="210"/>
      <c r="C220" s="211"/>
      <c r="D220" s="205" t="s">
        <v>164</v>
      </c>
      <c r="E220" s="212" t="s">
        <v>1</v>
      </c>
      <c r="F220" s="213" t="s">
        <v>1017</v>
      </c>
      <c r="G220" s="211"/>
      <c r="H220" s="214">
        <v>87.224999999999994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164</v>
      </c>
      <c r="AU220" s="220" t="s">
        <v>85</v>
      </c>
      <c r="AV220" s="13" t="s">
        <v>85</v>
      </c>
      <c r="AW220" s="13" t="s">
        <v>31</v>
      </c>
      <c r="AX220" s="13" t="s">
        <v>75</v>
      </c>
      <c r="AY220" s="220" t="s">
        <v>154</v>
      </c>
    </row>
    <row r="221" spans="1:65" s="14" customFormat="1" ht="11.25">
      <c r="B221" s="221"/>
      <c r="C221" s="222"/>
      <c r="D221" s="205" t="s">
        <v>164</v>
      </c>
      <c r="E221" s="223" t="s">
        <v>1</v>
      </c>
      <c r="F221" s="224" t="s">
        <v>419</v>
      </c>
      <c r="G221" s="222"/>
      <c r="H221" s="223" t="s">
        <v>1</v>
      </c>
      <c r="I221" s="225"/>
      <c r="J221" s="222"/>
      <c r="K221" s="222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164</v>
      </c>
      <c r="AU221" s="230" t="s">
        <v>85</v>
      </c>
      <c r="AV221" s="14" t="s">
        <v>83</v>
      </c>
      <c r="AW221" s="14" t="s">
        <v>31</v>
      </c>
      <c r="AX221" s="14" t="s">
        <v>75</v>
      </c>
      <c r="AY221" s="230" t="s">
        <v>154</v>
      </c>
    </row>
    <row r="222" spans="1:65" s="13" customFormat="1" ht="11.25">
      <c r="B222" s="210"/>
      <c r="C222" s="211"/>
      <c r="D222" s="205" t="s">
        <v>164</v>
      </c>
      <c r="E222" s="212" t="s">
        <v>1</v>
      </c>
      <c r="F222" s="213" t="s">
        <v>1018</v>
      </c>
      <c r="G222" s="211"/>
      <c r="H222" s="214">
        <v>8.31</v>
      </c>
      <c r="I222" s="215"/>
      <c r="J222" s="211"/>
      <c r="K222" s="211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164</v>
      </c>
      <c r="AU222" s="220" t="s">
        <v>85</v>
      </c>
      <c r="AV222" s="13" t="s">
        <v>85</v>
      </c>
      <c r="AW222" s="13" t="s">
        <v>31</v>
      </c>
      <c r="AX222" s="13" t="s">
        <v>75</v>
      </c>
      <c r="AY222" s="220" t="s">
        <v>154</v>
      </c>
    </row>
    <row r="223" spans="1:65" s="15" customFormat="1" ht="11.25">
      <c r="B223" s="231"/>
      <c r="C223" s="232"/>
      <c r="D223" s="205" t="s">
        <v>164</v>
      </c>
      <c r="E223" s="233" t="s">
        <v>1</v>
      </c>
      <c r="F223" s="234" t="s">
        <v>171</v>
      </c>
      <c r="G223" s="232"/>
      <c r="H223" s="235">
        <v>158.66399999999999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164</v>
      </c>
      <c r="AU223" s="241" t="s">
        <v>85</v>
      </c>
      <c r="AV223" s="15" t="s">
        <v>162</v>
      </c>
      <c r="AW223" s="15" t="s">
        <v>31</v>
      </c>
      <c r="AX223" s="15" t="s">
        <v>83</v>
      </c>
      <c r="AY223" s="241" t="s">
        <v>154</v>
      </c>
    </row>
    <row r="224" spans="1:65" s="2" customFormat="1" ht="66.75" customHeight="1">
      <c r="A224" s="34"/>
      <c r="B224" s="35"/>
      <c r="C224" s="242" t="s">
        <v>232</v>
      </c>
      <c r="D224" s="242" t="s">
        <v>239</v>
      </c>
      <c r="E224" s="243" t="s">
        <v>442</v>
      </c>
      <c r="F224" s="244" t="s">
        <v>443</v>
      </c>
      <c r="G224" s="245" t="s">
        <v>191</v>
      </c>
      <c r="H224" s="246">
        <v>2.1</v>
      </c>
      <c r="I224" s="247"/>
      <c r="J224" s="248">
        <f>ROUND(I224*H224,2)</f>
        <v>0</v>
      </c>
      <c r="K224" s="244" t="s">
        <v>160</v>
      </c>
      <c r="L224" s="39"/>
      <c r="M224" s="249" t="s">
        <v>1</v>
      </c>
      <c r="N224" s="250" t="s">
        <v>40</v>
      </c>
      <c r="O224" s="71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3" t="s">
        <v>409</v>
      </c>
      <c r="AT224" s="203" t="s">
        <v>239</v>
      </c>
      <c r="AU224" s="203" t="s">
        <v>85</v>
      </c>
      <c r="AY224" s="17" t="s">
        <v>154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7" t="s">
        <v>83</v>
      </c>
      <c r="BK224" s="204">
        <f>ROUND(I224*H224,2)</f>
        <v>0</v>
      </c>
      <c r="BL224" s="17" t="s">
        <v>409</v>
      </c>
      <c r="BM224" s="203" t="s">
        <v>306</v>
      </c>
    </row>
    <row r="225" spans="1:65" s="2" customFormat="1" ht="78">
      <c r="A225" s="34"/>
      <c r="B225" s="35"/>
      <c r="C225" s="36"/>
      <c r="D225" s="205" t="s">
        <v>163</v>
      </c>
      <c r="E225" s="36"/>
      <c r="F225" s="206" t="s">
        <v>445</v>
      </c>
      <c r="G225" s="36"/>
      <c r="H225" s="36"/>
      <c r="I225" s="207"/>
      <c r="J225" s="36"/>
      <c r="K225" s="36"/>
      <c r="L225" s="39"/>
      <c r="M225" s="208"/>
      <c r="N225" s="209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163</v>
      </c>
      <c r="AU225" s="17" t="s">
        <v>85</v>
      </c>
    </row>
    <row r="226" spans="1:65" s="14" customFormat="1" ht="11.25">
      <c r="B226" s="221"/>
      <c r="C226" s="222"/>
      <c r="D226" s="205" t="s">
        <v>164</v>
      </c>
      <c r="E226" s="223" t="s">
        <v>1</v>
      </c>
      <c r="F226" s="224" t="s">
        <v>1019</v>
      </c>
      <c r="G226" s="222"/>
      <c r="H226" s="223" t="s">
        <v>1</v>
      </c>
      <c r="I226" s="225"/>
      <c r="J226" s="222"/>
      <c r="K226" s="222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164</v>
      </c>
      <c r="AU226" s="230" t="s">
        <v>85</v>
      </c>
      <c r="AV226" s="14" t="s">
        <v>83</v>
      </c>
      <c r="AW226" s="14" t="s">
        <v>31</v>
      </c>
      <c r="AX226" s="14" t="s">
        <v>75</v>
      </c>
      <c r="AY226" s="230" t="s">
        <v>154</v>
      </c>
    </row>
    <row r="227" spans="1:65" s="13" customFormat="1" ht="11.25">
      <c r="B227" s="210"/>
      <c r="C227" s="211"/>
      <c r="D227" s="205" t="s">
        <v>164</v>
      </c>
      <c r="E227" s="212" t="s">
        <v>1</v>
      </c>
      <c r="F227" s="213" t="s">
        <v>1020</v>
      </c>
      <c r="G227" s="211"/>
      <c r="H227" s="214">
        <v>2.1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164</v>
      </c>
      <c r="AU227" s="220" t="s">
        <v>85</v>
      </c>
      <c r="AV227" s="13" t="s">
        <v>85</v>
      </c>
      <c r="AW227" s="13" t="s">
        <v>31</v>
      </c>
      <c r="AX227" s="13" t="s">
        <v>75</v>
      </c>
      <c r="AY227" s="220" t="s">
        <v>154</v>
      </c>
    </row>
    <row r="228" spans="1:65" s="15" customFormat="1" ht="11.25">
      <c r="B228" s="231"/>
      <c r="C228" s="232"/>
      <c r="D228" s="205" t="s">
        <v>164</v>
      </c>
      <c r="E228" s="233" t="s">
        <v>1</v>
      </c>
      <c r="F228" s="234" t="s">
        <v>171</v>
      </c>
      <c r="G228" s="232"/>
      <c r="H228" s="235">
        <v>2.1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164</v>
      </c>
      <c r="AU228" s="241" t="s">
        <v>85</v>
      </c>
      <c r="AV228" s="15" t="s">
        <v>162</v>
      </c>
      <c r="AW228" s="15" t="s">
        <v>31</v>
      </c>
      <c r="AX228" s="15" t="s">
        <v>83</v>
      </c>
      <c r="AY228" s="241" t="s">
        <v>154</v>
      </c>
    </row>
    <row r="229" spans="1:65" s="2" customFormat="1" ht="37.9" customHeight="1">
      <c r="A229" s="34"/>
      <c r="B229" s="35"/>
      <c r="C229" s="242" t="s">
        <v>7</v>
      </c>
      <c r="D229" s="242" t="s">
        <v>239</v>
      </c>
      <c r="E229" s="243" t="s">
        <v>949</v>
      </c>
      <c r="F229" s="244" t="s">
        <v>950</v>
      </c>
      <c r="G229" s="245" t="s">
        <v>191</v>
      </c>
      <c r="H229" s="246">
        <v>16.32</v>
      </c>
      <c r="I229" s="247"/>
      <c r="J229" s="248">
        <f>ROUND(I229*H229,2)</f>
        <v>0</v>
      </c>
      <c r="K229" s="244" t="s">
        <v>160</v>
      </c>
      <c r="L229" s="39"/>
      <c r="M229" s="249" t="s">
        <v>1</v>
      </c>
      <c r="N229" s="250" t="s">
        <v>40</v>
      </c>
      <c r="O229" s="71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3" t="s">
        <v>409</v>
      </c>
      <c r="AT229" s="203" t="s">
        <v>239</v>
      </c>
      <c r="AU229" s="203" t="s">
        <v>85</v>
      </c>
      <c r="AY229" s="17" t="s">
        <v>154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7" t="s">
        <v>83</v>
      </c>
      <c r="BK229" s="204">
        <f>ROUND(I229*H229,2)</f>
        <v>0</v>
      </c>
      <c r="BL229" s="17" t="s">
        <v>409</v>
      </c>
      <c r="BM229" s="203" t="s">
        <v>205</v>
      </c>
    </row>
    <row r="230" spans="1:65" s="2" customFormat="1" ht="117">
      <c r="A230" s="34"/>
      <c r="B230" s="35"/>
      <c r="C230" s="36"/>
      <c r="D230" s="205" t="s">
        <v>163</v>
      </c>
      <c r="E230" s="36"/>
      <c r="F230" s="206" t="s">
        <v>951</v>
      </c>
      <c r="G230" s="36"/>
      <c r="H230" s="36"/>
      <c r="I230" s="207"/>
      <c r="J230" s="36"/>
      <c r="K230" s="36"/>
      <c r="L230" s="39"/>
      <c r="M230" s="208"/>
      <c r="N230" s="209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163</v>
      </c>
      <c r="AU230" s="17" t="s">
        <v>85</v>
      </c>
    </row>
    <row r="231" spans="1:65" s="2" customFormat="1" ht="29.25">
      <c r="A231" s="34"/>
      <c r="B231" s="35"/>
      <c r="C231" s="36"/>
      <c r="D231" s="205" t="s">
        <v>417</v>
      </c>
      <c r="E231" s="36"/>
      <c r="F231" s="251" t="s">
        <v>418</v>
      </c>
      <c r="G231" s="36"/>
      <c r="H231" s="36"/>
      <c r="I231" s="207"/>
      <c r="J231" s="36"/>
      <c r="K231" s="36"/>
      <c r="L231" s="39"/>
      <c r="M231" s="208"/>
      <c r="N231" s="209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417</v>
      </c>
      <c r="AU231" s="17" t="s">
        <v>85</v>
      </c>
    </row>
    <row r="232" spans="1:65" s="14" customFormat="1" ht="11.25">
      <c r="B232" s="221"/>
      <c r="C232" s="222"/>
      <c r="D232" s="205" t="s">
        <v>164</v>
      </c>
      <c r="E232" s="223" t="s">
        <v>1</v>
      </c>
      <c r="F232" s="224" t="s">
        <v>952</v>
      </c>
      <c r="G232" s="222"/>
      <c r="H232" s="223" t="s">
        <v>1</v>
      </c>
      <c r="I232" s="225"/>
      <c r="J232" s="222"/>
      <c r="K232" s="222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164</v>
      </c>
      <c r="AU232" s="230" t="s">
        <v>85</v>
      </c>
      <c r="AV232" s="14" t="s">
        <v>83</v>
      </c>
      <c r="AW232" s="14" t="s">
        <v>31</v>
      </c>
      <c r="AX232" s="14" t="s">
        <v>75</v>
      </c>
      <c r="AY232" s="230" t="s">
        <v>154</v>
      </c>
    </row>
    <row r="233" spans="1:65" s="13" customFormat="1" ht="11.25">
      <c r="B233" s="210"/>
      <c r="C233" s="211"/>
      <c r="D233" s="205" t="s">
        <v>164</v>
      </c>
      <c r="E233" s="212" t="s">
        <v>1</v>
      </c>
      <c r="F233" s="213" t="s">
        <v>1021</v>
      </c>
      <c r="G233" s="211"/>
      <c r="H233" s="214">
        <v>16.32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164</v>
      </c>
      <c r="AU233" s="220" t="s">
        <v>85</v>
      </c>
      <c r="AV233" s="13" t="s">
        <v>85</v>
      </c>
      <c r="AW233" s="13" t="s">
        <v>31</v>
      </c>
      <c r="AX233" s="13" t="s">
        <v>75</v>
      </c>
      <c r="AY233" s="220" t="s">
        <v>154</v>
      </c>
    </row>
    <row r="234" spans="1:65" s="15" customFormat="1" ht="11.25">
      <c r="B234" s="231"/>
      <c r="C234" s="232"/>
      <c r="D234" s="205" t="s">
        <v>164</v>
      </c>
      <c r="E234" s="233" t="s">
        <v>1</v>
      </c>
      <c r="F234" s="234" t="s">
        <v>171</v>
      </c>
      <c r="G234" s="232"/>
      <c r="H234" s="235">
        <v>16.32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164</v>
      </c>
      <c r="AU234" s="241" t="s">
        <v>85</v>
      </c>
      <c r="AV234" s="15" t="s">
        <v>162</v>
      </c>
      <c r="AW234" s="15" t="s">
        <v>31</v>
      </c>
      <c r="AX234" s="15" t="s">
        <v>83</v>
      </c>
      <c r="AY234" s="241" t="s">
        <v>154</v>
      </c>
    </row>
    <row r="235" spans="1:65" s="2" customFormat="1" ht="24.2" customHeight="1">
      <c r="A235" s="34"/>
      <c r="B235" s="35"/>
      <c r="C235" s="242" t="s">
        <v>242</v>
      </c>
      <c r="D235" s="242" t="s">
        <v>239</v>
      </c>
      <c r="E235" s="243" t="s">
        <v>954</v>
      </c>
      <c r="F235" s="244" t="s">
        <v>955</v>
      </c>
      <c r="G235" s="245" t="s">
        <v>191</v>
      </c>
      <c r="H235" s="246">
        <v>87.224999999999994</v>
      </c>
      <c r="I235" s="247"/>
      <c r="J235" s="248">
        <f>ROUND(I235*H235,2)</f>
        <v>0</v>
      </c>
      <c r="K235" s="244" t="s">
        <v>160</v>
      </c>
      <c r="L235" s="39"/>
      <c r="M235" s="249" t="s">
        <v>1</v>
      </c>
      <c r="N235" s="250" t="s">
        <v>40</v>
      </c>
      <c r="O235" s="71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3" t="s">
        <v>409</v>
      </c>
      <c r="AT235" s="203" t="s">
        <v>239</v>
      </c>
      <c r="AU235" s="203" t="s">
        <v>85</v>
      </c>
      <c r="AY235" s="17" t="s">
        <v>154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7" t="s">
        <v>83</v>
      </c>
      <c r="BK235" s="204">
        <f>ROUND(I235*H235,2)</f>
        <v>0</v>
      </c>
      <c r="BL235" s="17" t="s">
        <v>409</v>
      </c>
      <c r="BM235" s="203" t="s">
        <v>318</v>
      </c>
    </row>
    <row r="236" spans="1:65" s="2" customFormat="1" ht="58.5">
      <c r="A236" s="34"/>
      <c r="B236" s="35"/>
      <c r="C236" s="36"/>
      <c r="D236" s="205" t="s">
        <v>163</v>
      </c>
      <c r="E236" s="36"/>
      <c r="F236" s="206" t="s">
        <v>956</v>
      </c>
      <c r="G236" s="36"/>
      <c r="H236" s="36"/>
      <c r="I236" s="207"/>
      <c r="J236" s="36"/>
      <c r="K236" s="36"/>
      <c r="L236" s="39"/>
      <c r="M236" s="208"/>
      <c r="N236" s="209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163</v>
      </c>
      <c r="AU236" s="17" t="s">
        <v>85</v>
      </c>
    </row>
    <row r="237" spans="1:65" s="14" customFormat="1" ht="11.25">
      <c r="B237" s="221"/>
      <c r="C237" s="222"/>
      <c r="D237" s="205" t="s">
        <v>164</v>
      </c>
      <c r="E237" s="223" t="s">
        <v>1</v>
      </c>
      <c r="F237" s="224" t="s">
        <v>957</v>
      </c>
      <c r="G237" s="222"/>
      <c r="H237" s="223" t="s">
        <v>1</v>
      </c>
      <c r="I237" s="225"/>
      <c r="J237" s="222"/>
      <c r="K237" s="222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164</v>
      </c>
      <c r="AU237" s="230" t="s">
        <v>85</v>
      </c>
      <c r="AV237" s="14" t="s">
        <v>83</v>
      </c>
      <c r="AW237" s="14" t="s">
        <v>31</v>
      </c>
      <c r="AX237" s="14" t="s">
        <v>75</v>
      </c>
      <c r="AY237" s="230" t="s">
        <v>154</v>
      </c>
    </row>
    <row r="238" spans="1:65" s="13" customFormat="1" ht="11.25">
      <c r="B238" s="210"/>
      <c r="C238" s="211"/>
      <c r="D238" s="205" t="s">
        <v>164</v>
      </c>
      <c r="E238" s="212" t="s">
        <v>1</v>
      </c>
      <c r="F238" s="213" t="s">
        <v>1017</v>
      </c>
      <c r="G238" s="211"/>
      <c r="H238" s="214">
        <v>87.224999999999994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164</v>
      </c>
      <c r="AU238" s="220" t="s">
        <v>85</v>
      </c>
      <c r="AV238" s="13" t="s">
        <v>85</v>
      </c>
      <c r="AW238" s="13" t="s">
        <v>31</v>
      </c>
      <c r="AX238" s="13" t="s">
        <v>75</v>
      </c>
      <c r="AY238" s="220" t="s">
        <v>154</v>
      </c>
    </row>
    <row r="239" spans="1:65" s="15" customFormat="1" ht="11.25">
      <c r="B239" s="231"/>
      <c r="C239" s="232"/>
      <c r="D239" s="205" t="s">
        <v>164</v>
      </c>
      <c r="E239" s="233" t="s">
        <v>1</v>
      </c>
      <c r="F239" s="234" t="s">
        <v>171</v>
      </c>
      <c r="G239" s="232"/>
      <c r="H239" s="235">
        <v>87.224999999999994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164</v>
      </c>
      <c r="AU239" s="241" t="s">
        <v>85</v>
      </c>
      <c r="AV239" s="15" t="s">
        <v>162</v>
      </c>
      <c r="AW239" s="15" t="s">
        <v>31</v>
      </c>
      <c r="AX239" s="15" t="s">
        <v>83</v>
      </c>
      <c r="AY239" s="241" t="s">
        <v>154</v>
      </c>
    </row>
    <row r="240" spans="1:65" s="2" customFormat="1" ht="16.5" customHeight="1">
      <c r="A240" s="34"/>
      <c r="B240" s="35"/>
      <c r="C240" s="242" t="s">
        <v>325</v>
      </c>
      <c r="D240" s="242" t="s">
        <v>239</v>
      </c>
      <c r="E240" s="243" t="s">
        <v>472</v>
      </c>
      <c r="F240" s="244" t="s">
        <v>473</v>
      </c>
      <c r="G240" s="245" t="s">
        <v>191</v>
      </c>
      <c r="H240" s="246">
        <v>2.1</v>
      </c>
      <c r="I240" s="247"/>
      <c r="J240" s="248">
        <f>ROUND(I240*H240,2)</f>
        <v>0</v>
      </c>
      <c r="K240" s="244" t="s">
        <v>160</v>
      </c>
      <c r="L240" s="39"/>
      <c r="M240" s="249" t="s">
        <v>1</v>
      </c>
      <c r="N240" s="250" t="s">
        <v>40</v>
      </c>
      <c r="O240" s="71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3" t="s">
        <v>409</v>
      </c>
      <c r="AT240" s="203" t="s">
        <v>239</v>
      </c>
      <c r="AU240" s="203" t="s">
        <v>85</v>
      </c>
      <c r="AY240" s="17" t="s">
        <v>154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7" t="s">
        <v>83</v>
      </c>
      <c r="BK240" s="204">
        <f>ROUND(I240*H240,2)</f>
        <v>0</v>
      </c>
      <c r="BL240" s="17" t="s">
        <v>409</v>
      </c>
      <c r="BM240" s="203" t="s">
        <v>328</v>
      </c>
    </row>
    <row r="241" spans="1:65" s="2" customFormat="1" ht="58.5">
      <c r="A241" s="34"/>
      <c r="B241" s="35"/>
      <c r="C241" s="36"/>
      <c r="D241" s="205" t="s">
        <v>163</v>
      </c>
      <c r="E241" s="36"/>
      <c r="F241" s="206" t="s">
        <v>475</v>
      </c>
      <c r="G241" s="36"/>
      <c r="H241" s="36"/>
      <c r="I241" s="207"/>
      <c r="J241" s="36"/>
      <c r="K241" s="36"/>
      <c r="L241" s="39"/>
      <c r="M241" s="208"/>
      <c r="N241" s="209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163</v>
      </c>
      <c r="AU241" s="17" t="s">
        <v>85</v>
      </c>
    </row>
    <row r="242" spans="1:65" s="14" customFormat="1" ht="11.25">
      <c r="B242" s="221"/>
      <c r="C242" s="222"/>
      <c r="D242" s="205" t="s">
        <v>164</v>
      </c>
      <c r="E242" s="223" t="s">
        <v>1</v>
      </c>
      <c r="F242" s="224" t="s">
        <v>1022</v>
      </c>
      <c r="G242" s="222"/>
      <c r="H242" s="223" t="s">
        <v>1</v>
      </c>
      <c r="I242" s="225"/>
      <c r="J242" s="222"/>
      <c r="K242" s="222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164</v>
      </c>
      <c r="AU242" s="230" t="s">
        <v>85</v>
      </c>
      <c r="AV242" s="14" t="s">
        <v>83</v>
      </c>
      <c r="AW242" s="14" t="s">
        <v>31</v>
      </c>
      <c r="AX242" s="14" t="s">
        <v>75</v>
      </c>
      <c r="AY242" s="230" t="s">
        <v>154</v>
      </c>
    </row>
    <row r="243" spans="1:65" s="13" customFormat="1" ht="11.25">
      <c r="B243" s="210"/>
      <c r="C243" s="211"/>
      <c r="D243" s="205" t="s">
        <v>164</v>
      </c>
      <c r="E243" s="212" t="s">
        <v>1</v>
      </c>
      <c r="F243" s="213" t="s">
        <v>1020</v>
      </c>
      <c r="G243" s="211"/>
      <c r="H243" s="214">
        <v>2.1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164</v>
      </c>
      <c r="AU243" s="220" t="s">
        <v>85</v>
      </c>
      <c r="AV243" s="13" t="s">
        <v>85</v>
      </c>
      <c r="AW243" s="13" t="s">
        <v>31</v>
      </c>
      <c r="AX243" s="13" t="s">
        <v>75</v>
      </c>
      <c r="AY243" s="220" t="s">
        <v>154</v>
      </c>
    </row>
    <row r="244" spans="1:65" s="15" customFormat="1" ht="11.25">
      <c r="B244" s="231"/>
      <c r="C244" s="232"/>
      <c r="D244" s="205" t="s">
        <v>164</v>
      </c>
      <c r="E244" s="233" t="s">
        <v>1</v>
      </c>
      <c r="F244" s="234" t="s">
        <v>171</v>
      </c>
      <c r="G244" s="232"/>
      <c r="H244" s="235">
        <v>2.1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164</v>
      </c>
      <c r="AU244" s="241" t="s">
        <v>85</v>
      </c>
      <c r="AV244" s="15" t="s">
        <v>162</v>
      </c>
      <c r="AW244" s="15" t="s">
        <v>31</v>
      </c>
      <c r="AX244" s="15" t="s">
        <v>83</v>
      </c>
      <c r="AY244" s="241" t="s">
        <v>154</v>
      </c>
    </row>
    <row r="245" spans="1:65" s="12" customFormat="1" ht="22.9" customHeight="1">
      <c r="B245" s="175"/>
      <c r="C245" s="176"/>
      <c r="D245" s="177" t="s">
        <v>74</v>
      </c>
      <c r="E245" s="189" t="s">
        <v>114</v>
      </c>
      <c r="F245" s="189" t="s">
        <v>959</v>
      </c>
      <c r="G245" s="176"/>
      <c r="H245" s="176"/>
      <c r="I245" s="179"/>
      <c r="J245" s="190">
        <f>BK245</f>
        <v>0</v>
      </c>
      <c r="K245" s="176"/>
      <c r="L245" s="181"/>
      <c r="M245" s="182"/>
      <c r="N245" s="183"/>
      <c r="O245" s="183"/>
      <c r="P245" s="184">
        <f>SUM(P246:P250)</f>
        <v>0</v>
      </c>
      <c r="Q245" s="183"/>
      <c r="R245" s="184">
        <f>SUM(R246:R250)</f>
        <v>0</v>
      </c>
      <c r="S245" s="183"/>
      <c r="T245" s="185">
        <f>SUM(T246:T250)</f>
        <v>0</v>
      </c>
      <c r="AR245" s="186" t="s">
        <v>188</v>
      </c>
      <c r="AT245" s="187" t="s">
        <v>74</v>
      </c>
      <c r="AU245" s="187" t="s">
        <v>83</v>
      </c>
      <c r="AY245" s="186" t="s">
        <v>154</v>
      </c>
      <c r="BK245" s="188">
        <f>SUM(BK246:BK250)</f>
        <v>0</v>
      </c>
    </row>
    <row r="246" spans="1:65" s="2" customFormat="1" ht="24.2" customHeight="1">
      <c r="A246" s="34"/>
      <c r="B246" s="35"/>
      <c r="C246" s="242" t="s">
        <v>244</v>
      </c>
      <c r="D246" s="242" t="s">
        <v>239</v>
      </c>
      <c r="E246" s="243" t="s">
        <v>960</v>
      </c>
      <c r="F246" s="244" t="s">
        <v>961</v>
      </c>
      <c r="G246" s="245" t="s">
        <v>159</v>
      </c>
      <c r="H246" s="246">
        <v>1</v>
      </c>
      <c r="I246" s="247"/>
      <c r="J246" s="248">
        <f>ROUND(I246*H246,2)</f>
        <v>0</v>
      </c>
      <c r="K246" s="244" t="s">
        <v>160</v>
      </c>
      <c r="L246" s="39"/>
      <c r="M246" s="249" t="s">
        <v>1</v>
      </c>
      <c r="N246" s="250" t="s">
        <v>40</v>
      </c>
      <c r="O246" s="71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3" t="s">
        <v>162</v>
      </c>
      <c r="AT246" s="203" t="s">
        <v>239</v>
      </c>
      <c r="AU246" s="203" t="s">
        <v>85</v>
      </c>
      <c r="AY246" s="17" t="s">
        <v>154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7" t="s">
        <v>83</v>
      </c>
      <c r="BK246" s="204">
        <f>ROUND(I246*H246,2)</f>
        <v>0</v>
      </c>
      <c r="BL246" s="17" t="s">
        <v>162</v>
      </c>
      <c r="BM246" s="203" t="s">
        <v>341</v>
      </c>
    </row>
    <row r="247" spans="1:65" s="2" customFormat="1" ht="11.25">
      <c r="A247" s="34"/>
      <c r="B247" s="35"/>
      <c r="C247" s="36"/>
      <c r="D247" s="205" t="s">
        <v>163</v>
      </c>
      <c r="E247" s="36"/>
      <c r="F247" s="206" t="s">
        <v>961</v>
      </c>
      <c r="G247" s="36"/>
      <c r="H247" s="36"/>
      <c r="I247" s="207"/>
      <c r="J247" s="36"/>
      <c r="K247" s="36"/>
      <c r="L247" s="39"/>
      <c r="M247" s="208"/>
      <c r="N247" s="209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163</v>
      </c>
      <c r="AU247" s="17" t="s">
        <v>85</v>
      </c>
    </row>
    <row r="248" spans="1:65" s="14" customFormat="1" ht="22.5">
      <c r="B248" s="221"/>
      <c r="C248" s="222"/>
      <c r="D248" s="205" t="s">
        <v>164</v>
      </c>
      <c r="E248" s="223" t="s">
        <v>1</v>
      </c>
      <c r="F248" s="224" t="s">
        <v>1023</v>
      </c>
      <c r="G248" s="222"/>
      <c r="H248" s="223" t="s">
        <v>1</v>
      </c>
      <c r="I248" s="225"/>
      <c r="J248" s="222"/>
      <c r="K248" s="222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164</v>
      </c>
      <c r="AU248" s="230" t="s">
        <v>85</v>
      </c>
      <c r="AV248" s="14" t="s">
        <v>83</v>
      </c>
      <c r="AW248" s="14" t="s">
        <v>31</v>
      </c>
      <c r="AX248" s="14" t="s">
        <v>75</v>
      </c>
      <c r="AY248" s="230" t="s">
        <v>154</v>
      </c>
    </row>
    <row r="249" spans="1:65" s="13" customFormat="1" ht="11.25">
      <c r="B249" s="210"/>
      <c r="C249" s="211"/>
      <c r="D249" s="205" t="s">
        <v>164</v>
      </c>
      <c r="E249" s="212" t="s">
        <v>1</v>
      </c>
      <c r="F249" s="213" t="s">
        <v>83</v>
      </c>
      <c r="G249" s="211"/>
      <c r="H249" s="214">
        <v>1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164</v>
      </c>
      <c r="AU249" s="220" t="s">
        <v>85</v>
      </c>
      <c r="AV249" s="13" t="s">
        <v>85</v>
      </c>
      <c r="AW249" s="13" t="s">
        <v>31</v>
      </c>
      <c r="AX249" s="13" t="s">
        <v>75</v>
      </c>
      <c r="AY249" s="220" t="s">
        <v>154</v>
      </c>
    </row>
    <row r="250" spans="1:65" s="15" customFormat="1" ht="11.25">
      <c r="B250" s="231"/>
      <c r="C250" s="232"/>
      <c r="D250" s="205" t="s">
        <v>164</v>
      </c>
      <c r="E250" s="233" t="s">
        <v>1</v>
      </c>
      <c r="F250" s="234" t="s">
        <v>171</v>
      </c>
      <c r="G250" s="232"/>
      <c r="H250" s="235">
        <v>1</v>
      </c>
      <c r="I250" s="236"/>
      <c r="J250" s="232"/>
      <c r="K250" s="232"/>
      <c r="L250" s="237"/>
      <c r="M250" s="252"/>
      <c r="N250" s="253"/>
      <c r="O250" s="253"/>
      <c r="P250" s="253"/>
      <c r="Q250" s="253"/>
      <c r="R250" s="253"/>
      <c r="S250" s="253"/>
      <c r="T250" s="254"/>
      <c r="AT250" s="241" t="s">
        <v>164</v>
      </c>
      <c r="AU250" s="241" t="s">
        <v>85</v>
      </c>
      <c r="AV250" s="15" t="s">
        <v>162</v>
      </c>
      <c r="AW250" s="15" t="s">
        <v>31</v>
      </c>
      <c r="AX250" s="15" t="s">
        <v>83</v>
      </c>
      <c r="AY250" s="241" t="s">
        <v>154</v>
      </c>
    </row>
    <row r="251" spans="1:65" s="2" customFormat="1" ht="6.95" customHeight="1">
      <c r="A251" s="34"/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39"/>
      <c r="M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</row>
  </sheetData>
  <sheetProtection algorithmName="SHA-512" hashValue="9H8GoEUwphA2tat9VbJFTtC8QbbAC2sf7SqLvcefvDXVfTYg1jezubGe6jpzcBV/G/Cs8LYaPu9TsI6YSe9WxQ==" saltValue="4MThf5tuZjSc+xDbJWtMJG0vLMqHlEIsj6WfHOCMRR55KSrkNroxkgP/YBHrz/avE92LGav2ZZ8WN9was32M0Q==" spinCount="100000" sheet="1" objects="1" scenarios="1" formatColumns="0" formatRows="0" autoFilter="0"/>
  <autoFilter ref="C120:K25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topLeftCell="A11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100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1024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ROUND((SUM(BE121:BE215)),  2)</f>
        <v>0</v>
      </c>
      <c r="G33" s="34"/>
      <c r="H33" s="34"/>
      <c r="I33" s="130">
        <v>0.21</v>
      </c>
      <c r="J33" s="129">
        <f>ROUND(((SUM(BE121:BE215))*I33),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ROUND((SUM(BF121:BF215)),  2)</f>
        <v>0</v>
      </c>
      <c r="G34" s="34"/>
      <c r="H34" s="34"/>
      <c r="I34" s="130">
        <v>0.15</v>
      </c>
      <c r="J34" s="129">
        <f>ROUND(((SUM(BF121:BF215))*I34),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ROUND((SUM(BG121:BG215)),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ROUND((SUM(BH121:BH215)),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ROUND((SUM(BI121:BI215)),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06 - P2316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hidden="1" customHeight="1">
      <c r="B98" s="159"/>
      <c r="C98" s="104"/>
      <c r="D98" s="160" t="s">
        <v>136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hidden="1" customHeight="1">
      <c r="B99" s="159"/>
      <c r="C99" s="104"/>
      <c r="D99" s="160" t="s">
        <v>137</v>
      </c>
      <c r="E99" s="161"/>
      <c r="F99" s="161"/>
      <c r="G99" s="161"/>
      <c r="H99" s="161"/>
      <c r="I99" s="161"/>
      <c r="J99" s="162">
        <f>J162</f>
        <v>0</v>
      </c>
      <c r="K99" s="104"/>
      <c r="L99" s="163"/>
    </row>
    <row r="100" spans="1:31" s="10" customFormat="1" ht="19.899999999999999" hidden="1" customHeight="1">
      <c r="B100" s="159"/>
      <c r="C100" s="104"/>
      <c r="D100" s="160" t="s">
        <v>138</v>
      </c>
      <c r="E100" s="161"/>
      <c r="F100" s="161"/>
      <c r="G100" s="161"/>
      <c r="H100" s="161"/>
      <c r="I100" s="161"/>
      <c r="J100" s="162">
        <f>J190</f>
        <v>0</v>
      </c>
      <c r="K100" s="104"/>
      <c r="L100" s="163"/>
    </row>
    <row r="101" spans="1:31" s="10" customFormat="1" ht="19.899999999999999" hidden="1" customHeight="1">
      <c r="B101" s="159"/>
      <c r="C101" s="104"/>
      <c r="D101" s="160" t="s">
        <v>890</v>
      </c>
      <c r="E101" s="161"/>
      <c r="F101" s="161"/>
      <c r="G101" s="161"/>
      <c r="H101" s="161"/>
      <c r="I101" s="161"/>
      <c r="J101" s="162">
        <f>J210</f>
        <v>0</v>
      </c>
      <c r="K101" s="104"/>
      <c r="L101" s="163"/>
    </row>
    <row r="102" spans="1:31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1" t="str">
        <f>E7</f>
        <v>Oprava trati v úseku Beroun Závodí - Hýskov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E9</f>
        <v>SO 06 - P2316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19. 7. 2021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Ing. Aleš Bednář</v>
      </c>
      <c r="G117" s="36"/>
      <c r="H117" s="36"/>
      <c r="I117" s="29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32</v>
      </c>
      <c r="J118" s="32" t="str">
        <f>E24</f>
        <v>Lukáš Kot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140</v>
      </c>
      <c r="D120" s="167" t="s">
        <v>60</v>
      </c>
      <c r="E120" s="167" t="s">
        <v>56</v>
      </c>
      <c r="F120" s="167" t="s">
        <v>57</v>
      </c>
      <c r="G120" s="167" t="s">
        <v>141</v>
      </c>
      <c r="H120" s="167" t="s">
        <v>142</v>
      </c>
      <c r="I120" s="167" t="s">
        <v>143</v>
      </c>
      <c r="J120" s="167" t="s">
        <v>131</v>
      </c>
      <c r="K120" s="168" t="s">
        <v>144</v>
      </c>
      <c r="L120" s="169"/>
      <c r="M120" s="75" t="s">
        <v>1</v>
      </c>
      <c r="N120" s="76" t="s">
        <v>39</v>
      </c>
      <c r="O120" s="76" t="s">
        <v>145</v>
      </c>
      <c r="P120" s="76" t="s">
        <v>146</v>
      </c>
      <c r="Q120" s="76" t="s">
        <v>147</v>
      </c>
      <c r="R120" s="76" t="s">
        <v>148</v>
      </c>
      <c r="S120" s="76" t="s">
        <v>149</v>
      </c>
      <c r="T120" s="77" t="s">
        <v>150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151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133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74</v>
      </c>
      <c r="E122" s="178" t="s">
        <v>152</v>
      </c>
      <c r="F122" s="178" t="s">
        <v>153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P123+P162+P190+P210</f>
        <v>0</v>
      </c>
      <c r="Q122" s="183"/>
      <c r="R122" s="184">
        <f>R123+R162+R190+R210</f>
        <v>0</v>
      </c>
      <c r="S122" s="183"/>
      <c r="T122" s="185">
        <f>T123+T162+T190+T210</f>
        <v>0</v>
      </c>
      <c r="AR122" s="186" t="s">
        <v>83</v>
      </c>
      <c r="AT122" s="187" t="s">
        <v>74</v>
      </c>
      <c r="AU122" s="187" t="s">
        <v>75</v>
      </c>
      <c r="AY122" s="186" t="s">
        <v>154</v>
      </c>
      <c r="BK122" s="188">
        <f>BK123+BK162+BK190+BK210</f>
        <v>0</v>
      </c>
    </row>
    <row r="123" spans="1:65" s="12" customFormat="1" ht="22.9" customHeight="1">
      <c r="B123" s="175"/>
      <c r="C123" s="176"/>
      <c r="D123" s="177" t="s">
        <v>74</v>
      </c>
      <c r="E123" s="189" t="s">
        <v>85</v>
      </c>
      <c r="F123" s="189" t="s">
        <v>187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SUM(P124:P161)</f>
        <v>0</v>
      </c>
      <c r="Q123" s="183"/>
      <c r="R123" s="184">
        <f>SUM(R124:R161)</f>
        <v>0</v>
      </c>
      <c r="S123" s="183"/>
      <c r="T123" s="185">
        <f>SUM(T124:T161)</f>
        <v>0</v>
      </c>
      <c r="AR123" s="186" t="s">
        <v>83</v>
      </c>
      <c r="AT123" s="187" t="s">
        <v>74</v>
      </c>
      <c r="AU123" s="187" t="s">
        <v>83</v>
      </c>
      <c r="AY123" s="186" t="s">
        <v>154</v>
      </c>
      <c r="BK123" s="188">
        <f>SUM(BK124:BK161)</f>
        <v>0</v>
      </c>
    </row>
    <row r="124" spans="1:65" s="2" customFormat="1" ht="21.75" customHeight="1">
      <c r="A124" s="34"/>
      <c r="B124" s="35"/>
      <c r="C124" s="191" t="s">
        <v>83</v>
      </c>
      <c r="D124" s="191" t="s">
        <v>156</v>
      </c>
      <c r="E124" s="192" t="s">
        <v>215</v>
      </c>
      <c r="F124" s="193" t="s">
        <v>216</v>
      </c>
      <c r="G124" s="194" t="s">
        <v>217</v>
      </c>
      <c r="H124" s="195">
        <v>2.67</v>
      </c>
      <c r="I124" s="196"/>
      <c r="J124" s="197">
        <f>ROUND(I124*H124,2)</f>
        <v>0</v>
      </c>
      <c r="K124" s="193" t="s">
        <v>160</v>
      </c>
      <c r="L124" s="198"/>
      <c r="M124" s="199" t="s">
        <v>1</v>
      </c>
      <c r="N124" s="200" t="s">
        <v>40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161</v>
      </c>
      <c r="AT124" s="203" t="s">
        <v>156</v>
      </c>
      <c r="AU124" s="203" t="s">
        <v>85</v>
      </c>
      <c r="AY124" s="17" t="s">
        <v>154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83</v>
      </c>
      <c r="BK124" s="204">
        <f>ROUND(I124*H124,2)</f>
        <v>0</v>
      </c>
      <c r="BL124" s="17" t="s">
        <v>162</v>
      </c>
      <c r="BM124" s="203" t="s">
        <v>85</v>
      </c>
    </row>
    <row r="125" spans="1:65" s="2" customFormat="1" ht="11.25">
      <c r="A125" s="34"/>
      <c r="B125" s="35"/>
      <c r="C125" s="36"/>
      <c r="D125" s="205" t="s">
        <v>163</v>
      </c>
      <c r="E125" s="36"/>
      <c r="F125" s="206" t="s">
        <v>216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85</v>
      </c>
    </row>
    <row r="126" spans="1:65" s="14" customFormat="1" ht="11.25">
      <c r="B126" s="221"/>
      <c r="C126" s="222"/>
      <c r="D126" s="205" t="s">
        <v>164</v>
      </c>
      <c r="E126" s="223" t="s">
        <v>1</v>
      </c>
      <c r="F126" s="224" t="s">
        <v>895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164</v>
      </c>
      <c r="AU126" s="230" t="s">
        <v>85</v>
      </c>
      <c r="AV126" s="14" t="s">
        <v>83</v>
      </c>
      <c r="AW126" s="14" t="s">
        <v>31</v>
      </c>
      <c r="AX126" s="14" t="s">
        <v>75</v>
      </c>
      <c r="AY126" s="230" t="s">
        <v>154</v>
      </c>
    </row>
    <row r="127" spans="1:65" s="13" customFormat="1" ht="11.25">
      <c r="B127" s="210"/>
      <c r="C127" s="211"/>
      <c r="D127" s="205" t="s">
        <v>164</v>
      </c>
      <c r="E127" s="212" t="s">
        <v>1</v>
      </c>
      <c r="F127" s="213" t="s">
        <v>1025</v>
      </c>
      <c r="G127" s="211"/>
      <c r="H127" s="214">
        <v>2.25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85</v>
      </c>
      <c r="AV127" s="13" t="s">
        <v>85</v>
      </c>
      <c r="AW127" s="13" t="s">
        <v>31</v>
      </c>
      <c r="AX127" s="13" t="s">
        <v>75</v>
      </c>
      <c r="AY127" s="220" t="s">
        <v>154</v>
      </c>
    </row>
    <row r="128" spans="1:65" s="14" customFormat="1" ht="11.25">
      <c r="B128" s="221"/>
      <c r="C128" s="222"/>
      <c r="D128" s="205" t="s">
        <v>164</v>
      </c>
      <c r="E128" s="223" t="s">
        <v>1</v>
      </c>
      <c r="F128" s="224" t="s">
        <v>965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164</v>
      </c>
      <c r="AU128" s="230" t="s">
        <v>85</v>
      </c>
      <c r="AV128" s="14" t="s">
        <v>83</v>
      </c>
      <c r="AW128" s="14" t="s">
        <v>31</v>
      </c>
      <c r="AX128" s="14" t="s">
        <v>75</v>
      </c>
      <c r="AY128" s="230" t="s">
        <v>154</v>
      </c>
    </row>
    <row r="129" spans="1:65" s="13" customFormat="1" ht="11.25">
      <c r="B129" s="210"/>
      <c r="C129" s="211"/>
      <c r="D129" s="205" t="s">
        <v>164</v>
      </c>
      <c r="E129" s="212" t="s">
        <v>1</v>
      </c>
      <c r="F129" s="213" t="s">
        <v>1026</v>
      </c>
      <c r="G129" s="211"/>
      <c r="H129" s="214">
        <v>0.42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164</v>
      </c>
      <c r="AU129" s="220" t="s">
        <v>85</v>
      </c>
      <c r="AV129" s="13" t="s">
        <v>85</v>
      </c>
      <c r="AW129" s="13" t="s">
        <v>31</v>
      </c>
      <c r="AX129" s="13" t="s">
        <v>75</v>
      </c>
      <c r="AY129" s="220" t="s">
        <v>154</v>
      </c>
    </row>
    <row r="130" spans="1:65" s="15" customFormat="1" ht="11.25">
      <c r="B130" s="231"/>
      <c r="C130" s="232"/>
      <c r="D130" s="205" t="s">
        <v>164</v>
      </c>
      <c r="E130" s="233" t="s">
        <v>1</v>
      </c>
      <c r="F130" s="234" t="s">
        <v>171</v>
      </c>
      <c r="G130" s="232"/>
      <c r="H130" s="235">
        <v>2.67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164</v>
      </c>
      <c r="AU130" s="241" t="s">
        <v>85</v>
      </c>
      <c r="AV130" s="15" t="s">
        <v>162</v>
      </c>
      <c r="AW130" s="15" t="s">
        <v>31</v>
      </c>
      <c r="AX130" s="15" t="s">
        <v>83</v>
      </c>
      <c r="AY130" s="241" t="s">
        <v>154</v>
      </c>
    </row>
    <row r="131" spans="1:65" s="2" customFormat="1" ht="24.2" customHeight="1">
      <c r="A131" s="34"/>
      <c r="B131" s="35"/>
      <c r="C131" s="191" t="s">
        <v>85</v>
      </c>
      <c r="D131" s="191" t="s">
        <v>156</v>
      </c>
      <c r="E131" s="192" t="s">
        <v>967</v>
      </c>
      <c r="F131" s="193" t="s">
        <v>968</v>
      </c>
      <c r="G131" s="194" t="s">
        <v>310</v>
      </c>
      <c r="H131" s="195">
        <v>7.2</v>
      </c>
      <c r="I131" s="196"/>
      <c r="J131" s="197">
        <f>ROUND(I131*H131,2)</f>
        <v>0</v>
      </c>
      <c r="K131" s="193" t="s">
        <v>1</v>
      </c>
      <c r="L131" s="198"/>
      <c r="M131" s="199" t="s">
        <v>1</v>
      </c>
      <c r="N131" s="200" t="s">
        <v>40</v>
      </c>
      <c r="O131" s="7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161</v>
      </c>
      <c r="AT131" s="203" t="s">
        <v>156</v>
      </c>
      <c r="AU131" s="203" t="s">
        <v>85</v>
      </c>
      <c r="AY131" s="17" t="s">
        <v>154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83</v>
      </c>
      <c r="BK131" s="204">
        <f>ROUND(I131*H131,2)</f>
        <v>0</v>
      </c>
      <c r="BL131" s="17" t="s">
        <v>162</v>
      </c>
      <c r="BM131" s="203" t="s">
        <v>162</v>
      </c>
    </row>
    <row r="132" spans="1:65" s="2" customFormat="1" ht="11.25">
      <c r="A132" s="34"/>
      <c r="B132" s="35"/>
      <c r="C132" s="36"/>
      <c r="D132" s="205" t="s">
        <v>163</v>
      </c>
      <c r="E132" s="36"/>
      <c r="F132" s="206" t="s">
        <v>968</v>
      </c>
      <c r="G132" s="36"/>
      <c r="H132" s="36"/>
      <c r="I132" s="207"/>
      <c r="J132" s="36"/>
      <c r="K132" s="36"/>
      <c r="L132" s="39"/>
      <c r="M132" s="208"/>
      <c r="N132" s="209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163</v>
      </c>
      <c r="AU132" s="17" t="s">
        <v>85</v>
      </c>
    </row>
    <row r="133" spans="1:65" s="14" customFormat="1" ht="22.5">
      <c r="B133" s="221"/>
      <c r="C133" s="222"/>
      <c r="D133" s="205" t="s">
        <v>164</v>
      </c>
      <c r="E133" s="223" t="s">
        <v>1</v>
      </c>
      <c r="F133" s="224" t="s">
        <v>893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164</v>
      </c>
      <c r="AU133" s="230" t="s">
        <v>85</v>
      </c>
      <c r="AV133" s="14" t="s">
        <v>83</v>
      </c>
      <c r="AW133" s="14" t="s">
        <v>31</v>
      </c>
      <c r="AX133" s="14" t="s">
        <v>75</v>
      </c>
      <c r="AY133" s="230" t="s">
        <v>154</v>
      </c>
    </row>
    <row r="134" spans="1:65" s="13" customFormat="1" ht="11.25">
      <c r="B134" s="210"/>
      <c r="C134" s="211"/>
      <c r="D134" s="205" t="s">
        <v>164</v>
      </c>
      <c r="E134" s="212" t="s">
        <v>1</v>
      </c>
      <c r="F134" s="213" t="s">
        <v>1027</v>
      </c>
      <c r="G134" s="211"/>
      <c r="H134" s="214">
        <v>7.2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164</v>
      </c>
      <c r="AU134" s="220" t="s">
        <v>85</v>
      </c>
      <c r="AV134" s="13" t="s">
        <v>85</v>
      </c>
      <c r="AW134" s="13" t="s">
        <v>31</v>
      </c>
      <c r="AX134" s="13" t="s">
        <v>75</v>
      </c>
      <c r="AY134" s="220" t="s">
        <v>154</v>
      </c>
    </row>
    <row r="135" spans="1:65" s="15" customFormat="1" ht="11.25">
      <c r="B135" s="231"/>
      <c r="C135" s="232"/>
      <c r="D135" s="205" t="s">
        <v>164</v>
      </c>
      <c r="E135" s="233" t="s">
        <v>1</v>
      </c>
      <c r="F135" s="234" t="s">
        <v>171</v>
      </c>
      <c r="G135" s="232"/>
      <c r="H135" s="235">
        <v>7.2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164</v>
      </c>
      <c r="AU135" s="241" t="s">
        <v>85</v>
      </c>
      <c r="AV135" s="15" t="s">
        <v>162</v>
      </c>
      <c r="AW135" s="15" t="s">
        <v>31</v>
      </c>
      <c r="AX135" s="15" t="s">
        <v>83</v>
      </c>
      <c r="AY135" s="241" t="s">
        <v>154</v>
      </c>
    </row>
    <row r="136" spans="1:65" s="2" customFormat="1" ht="16.5" customHeight="1">
      <c r="A136" s="34"/>
      <c r="B136" s="35"/>
      <c r="C136" s="191" t="s">
        <v>178</v>
      </c>
      <c r="D136" s="191" t="s">
        <v>156</v>
      </c>
      <c r="E136" s="192" t="s">
        <v>970</v>
      </c>
      <c r="F136" s="193" t="s">
        <v>971</v>
      </c>
      <c r="G136" s="194" t="s">
        <v>159</v>
      </c>
      <c r="H136" s="195">
        <v>3</v>
      </c>
      <c r="I136" s="196"/>
      <c r="J136" s="197">
        <f>ROUND(I136*H136,2)</f>
        <v>0</v>
      </c>
      <c r="K136" s="193" t="s">
        <v>1</v>
      </c>
      <c r="L136" s="198"/>
      <c r="M136" s="199" t="s">
        <v>1</v>
      </c>
      <c r="N136" s="200" t="s">
        <v>40</v>
      </c>
      <c r="O136" s="7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161</v>
      </c>
      <c r="AT136" s="203" t="s">
        <v>156</v>
      </c>
      <c r="AU136" s="203" t="s">
        <v>85</v>
      </c>
      <c r="AY136" s="17" t="s">
        <v>154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83</v>
      </c>
      <c r="BK136" s="204">
        <f>ROUND(I136*H136,2)</f>
        <v>0</v>
      </c>
      <c r="BL136" s="17" t="s">
        <v>162</v>
      </c>
      <c r="BM136" s="203" t="s">
        <v>181</v>
      </c>
    </row>
    <row r="137" spans="1:65" s="2" customFormat="1" ht="11.25">
      <c r="A137" s="34"/>
      <c r="B137" s="35"/>
      <c r="C137" s="36"/>
      <c r="D137" s="205" t="s">
        <v>163</v>
      </c>
      <c r="E137" s="36"/>
      <c r="F137" s="206" t="s">
        <v>971</v>
      </c>
      <c r="G137" s="36"/>
      <c r="H137" s="36"/>
      <c r="I137" s="207"/>
      <c r="J137" s="36"/>
      <c r="K137" s="36"/>
      <c r="L137" s="39"/>
      <c r="M137" s="208"/>
      <c r="N137" s="20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85</v>
      </c>
    </row>
    <row r="138" spans="1:65" s="14" customFormat="1" ht="11.25">
      <c r="B138" s="221"/>
      <c r="C138" s="222"/>
      <c r="D138" s="205" t="s">
        <v>164</v>
      </c>
      <c r="E138" s="223" t="s">
        <v>1</v>
      </c>
      <c r="F138" s="224" t="s">
        <v>972</v>
      </c>
      <c r="G138" s="222"/>
      <c r="H138" s="223" t="s">
        <v>1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164</v>
      </c>
      <c r="AU138" s="230" t="s">
        <v>85</v>
      </c>
      <c r="AV138" s="14" t="s">
        <v>83</v>
      </c>
      <c r="AW138" s="14" t="s">
        <v>31</v>
      </c>
      <c r="AX138" s="14" t="s">
        <v>75</v>
      </c>
      <c r="AY138" s="230" t="s">
        <v>154</v>
      </c>
    </row>
    <row r="139" spans="1:65" s="13" customFormat="1" ht="11.25">
      <c r="B139" s="210"/>
      <c r="C139" s="211"/>
      <c r="D139" s="205" t="s">
        <v>164</v>
      </c>
      <c r="E139" s="212" t="s">
        <v>1</v>
      </c>
      <c r="F139" s="213" t="s">
        <v>178</v>
      </c>
      <c r="G139" s="211"/>
      <c r="H139" s="214">
        <v>3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164</v>
      </c>
      <c r="AU139" s="220" t="s">
        <v>85</v>
      </c>
      <c r="AV139" s="13" t="s">
        <v>85</v>
      </c>
      <c r="AW139" s="13" t="s">
        <v>31</v>
      </c>
      <c r="AX139" s="13" t="s">
        <v>75</v>
      </c>
      <c r="AY139" s="220" t="s">
        <v>154</v>
      </c>
    </row>
    <row r="140" spans="1:65" s="15" customFormat="1" ht="11.25">
      <c r="B140" s="231"/>
      <c r="C140" s="232"/>
      <c r="D140" s="205" t="s">
        <v>164</v>
      </c>
      <c r="E140" s="233" t="s">
        <v>1</v>
      </c>
      <c r="F140" s="234" t="s">
        <v>171</v>
      </c>
      <c r="G140" s="232"/>
      <c r="H140" s="235">
        <v>3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164</v>
      </c>
      <c r="AU140" s="241" t="s">
        <v>85</v>
      </c>
      <c r="AV140" s="15" t="s">
        <v>162</v>
      </c>
      <c r="AW140" s="15" t="s">
        <v>31</v>
      </c>
      <c r="AX140" s="15" t="s">
        <v>83</v>
      </c>
      <c r="AY140" s="241" t="s">
        <v>154</v>
      </c>
    </row>
    <row r="141" spans="1:65" s="2" customFormat="1" ht="21.75" customHeight="1">
      <c r="A141" s="34"/>
      <c r="B141" s="35"/>
      <c r="C141" s="191" t="s">
        <v>162</v>
      </c>
      <c r="D141" s="191" t="s">
        <v>156</v>
      </c>
      <c r="E141" s="192" t="s">
        <v>973</v>
      </c>
      <c r="F141" s="193" t="s">
        <v>974</v>
      </c>
      <c r="G141" s="194" t="s">
        <v>159</v>
      </c>
      <c r="H141" s="195">
        <v>1</v>
      </c>
      <c r="I141" s="196"/>
      <c r="J141" s="197">
        <f>ROUND(I141*H141,2)</f>
        <v>0</v>
      </c>
      <c r="K141" s="193" t="s">
        <v>1</v>
      </c>
      <c r="L141" s="198"/>
      <c r="M141" s="199" t="s">
        <v>1</v>
      </c>
      <c r="N141" s="200" t="s">
        <v>40</v>
      </c>
      <c r="O141" s="7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161</v>
      </c>
      <c r="AT141" s="203" t="s">
        <v>156</v>
      </c>
      <c r="AU141" s="203" t="s">
        <v>85</v>
      </c>
      <c r="AY141" s="17" t="s">
        <v>154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83</v>
      </c>
      <c r="BK141" s="204">
        <f>ROUND(I141*H141,2)</f>
        <v>0</v>
      </c>
      <c r="BL141" s="17" t="s">
        <v>162</v>
      </c>
      <c r="BM141" s="203" t="s">
        <v>161</v>
      </c>
    </row>
    <row r="142" spans="1:65" s="2" customFormat="1" ht="11.25">
      <c r="A142" s="34"/>
      <c r="B142" s="35"/>
      <c r="C142" s="36"/>
      <c r="D142" s="205" t="s">
        <v>163</v>
      </c>
      <c r="E142" s="36"/>
      <c r="F142" s="206" t="s">
        <v>974</v>
      </c>
      <c r="G142" s="36"/>
      <c r="H142" s="36"/>
      <c r="I142" s="207"/>
      <c r="J142" s="36"/>
      <c r="K142" s="36"/>
      <c r="L142" s="39"/>
      <c r="M142" s="208"/>
      <c r="N142" s="20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85</v>
      </c>
    </row>
    <row r="143" spans="1:65" s="14" customFormat="1" ht="22.5">
      <c r="B143" s="221"/>
      <c r="C143" s="222"/>
      <c r="D143" s="205" t="s">
        <v>164</v>
      </c>
      <c r="E143" s="223" t="s">
        <v>1</v>
      </c>
      <c r="F143" s="224" t="s">
        <v>975</v>
      </c>
      <c r="G143" s="222"/>
      <c r="H143" s="223" t="s">
        <v>1</v>
      </c>
      <c r="I143" s="225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164</v>
      </c>
      <c r="AU143" s="230" t="s">
        <v>85</v>
      </c>
      <c r="AV143" s="14" t="s">
        <v>83</v>
      </c>
      <c r="AW143" s="14" t="s">
        <v>31</v>
      </c>
      <c r="AX143" s="14" t="s">
        <v>75</v>
      </c>
      <c r="AY143" s="230" t="s">
        <v>154</v>
      </c>
    </row>
    <row r="144" spans="1:65" s="13" customFormat="1" ht="11.25">
      <c r="B144" s="210"/>
      <c r="C144" s="211"/>
      <c r="D144" s="205" t="s">
        <v>164</v>
      </c>
      <c r="E144" s="212" t="s">
        <v>1</v>
      </c>
      <c r="F144" s="213" t="s">
        <v>83</v>
      </c>
      <c r="G144" s="211"/>
      <c r="H144" s="214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164</v>
      </c>
      <c r="AU144" s="220" t="s">
        <v>85</v>
      </c>
      <c r="AV144" s="13" t="s">
        <v>85</v>
      </c>
      <c r="AW144" s="13" t="s">
        <v>31</v>
      </c>
      <c r="AX144" s="13" t="s">
        <v>75</v>
      </c>
      <c r="AY144" s="220" t="s">
        <v>154</v>
      </c>
    </row>
    <row r="145" spans="1:65" s="15" customFormat="1" ht="11.25">
      <c r="B145" s="231"/>
      <c r="C145" s="232"/>
      <c r="D145" s="205" t="s">
        <v>164</v>
      </c>
      <c r="E145" s="233" t="s">
        <v>1</v>
      </c>
      <c r="F145" s="234" t="s">
        <v>171</v>
      </c>
      <c r="G145" s="232"/>
      <c r="H145" s="235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164</v>
      </c>
      <c r="AU145" s="241" t="s">
        <v>85</v>
      </c>
      <c r="AV145" s="15" t="s">
        <v>162</v>
      </c>
      <c r="AW145" s="15" t="s">
        <v>31</v>
      </c>
      <c r="AX145" s="15" t="s">
        <v>83</v>
      </c>
      <c r="AY145" s="241" t="s">
        <v>154</v>
      </c>
    </row>
    <row r="146" spans="1:65" s="2" customFormat="1" ht="24.2" customHeight="1">
      <c r="A146" s="34"/>
      <c r="B146" s="35"/>
      <c r="C146" s="191" t="s">
        <v>188</v>
      </c>
      <c r="D146" s="191" t="s">
        <v>156</v>
      </c>
      <c r="E146" s="192" t="s">
        <v>980</v>
      </c>
      <c r="F146" s="193" t="s">
        <v>981</v>
      </c>
      <c r="G146" s="194" t="s">
        <v>191</v>
      </c>
      <c r="H146" s="195">
        <v>15.518000000000001</v>
      </c>
      <c r="I146" s="196"/>
      <c r="J146" s="197">
        <f>ROUND(I146*H146,2)</f>
        <v>0</v>
      </c>
      <c r="K146" s="193" t="s">
        <v>160</v>
      </c>
      <c r="L146" s="198"/>
      <c r="M146" s="199" t="s">
        <v>1</v>
      </c>
      <c r="N146" s="200" t="s">
        <v>40</v>
      </c>
      <c r="O146" s="7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161</v>
      </c>
      <c r="AT146" s="203" t="s">
        <v>156</v>
      </c>
      <c r="AU146" s="203" t="s">
        <v>85</v>
      </c>
      <c r="AY146" s="17" t="s">
        <v>154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83</v>
      </c>
      <c r="BK146" s="204">
        <f>ROUND(I146*H146,2)</f>
        <v>0</v>
      </c>
      <c r="BL146" s="17" t="s">
        <v>162</v>
      </c>
      <c r="BM146" s="203" t="s">
        <v>192</v>
      </c>
    </row>
    <row r="147" spans="1:65" s="2" customFormat="1" ht="11.25">
      <c r="A147" s="34"/>
      <c r="B147" s="35"/>
      <c r="C147" s="36"/>
      <c r="D147" s="205" t="s">
        <v>163</v>
      </c>
      <c r="E147" s="36"/>
      <c r="F147" s="206" t="s">
        <v>981</v>
      </c>
      <c r="G147" s="36"/>
      <c r="H147" s="36"/>
      <c r="I147" s="207"/>
      <c r="J147" s="36"/>
      <c r="K147" s="36"/>
      <c r="L147" s="39"/>
      <c r="M147" s="208"/>
      <c r="N147" s="209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163</v>
      </c>
      <c r="AU147" s="17" t="s">
        <v>85</v>
      </c>
    </row>
    <row r="148" spans="1:65" s="13" customFormat="1" ht="11.25">
      <c r="B148" s="210"/>
      <c r="C148" s="211"/>
      <c r="D148" s="205" t="s">
        <v>164</v>
      </c>
      <c r="E148" s="212" t="s">
        <v>1</v>
      </c>
      <c r="F148" s="213" t="s">
        <v>1028</v>
      </c>
      <c r="G148" s="211"/>
      <c r="H148" s="214">
        <v>15.518000000000001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164</v>
      </c>
      <c r="AU148" s="220" t="s">
        <v>85</v>
      </c>
      <c r="AV148" s="13" t="s">
        <v>85</v>
      </c>
      <c r="AW148" s="13" t="s">
        <v>31</v>
      </c>
      <c r="AX148" s="13" t="s">
        <v>75</v>
      </c>
      <c r="AY148" s="220" t="s">
        <v>154</v>
      </c>
    </row>
    <row r="149" spans="1:65" s="15" customFormat="1" ht="11.25">
      <c r="B149" s="231"/>
      <c r="C149" s="232"/>
      <c r="D149" s="205" t="s">
        <v>164</v>
      </c>
      <c r="E149" s="233" t="s">
        <v>1</v>
      </c>
      <c r="F149" s="234" t="s">
        <v>171</v>
      </c>
      <c r="G149" s="232"/>
      <c r="H149" s="235">
        <v>15.518000000000001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164</v>
      </c>
      <c r="AU149" s="241" t="s">
        <v>85</v>
      </c>
      <c r="AV149" s="15" t="s">
        <v>162</v>
      </c>
      <c r="AW149" s="15" t="s">
        <v>31</v>
      </c>
      <c r="AX149" s="15" t="s">
        <v>83</v>
      </c>
      <c r="AY149" s="241" t="s">
        <v>154</v>
      </c>
    </row>
    <row r="150" spans="1:65" s="2" customFormat="1" ht="21.75" customHeight="1">
      <c r="A150" s="34"/>
      <c r="B150" s="35"/>
      <c r="C150" s="191" t="s">
        <v>181</v>
      </c>
      <c r="D150" s="191" t="s">
        <v>156</v>
      </c>
      <c r="E150" s="192" t="s">
        <v>902</v>
      </c>
      <c r="F150" s="193" t="s">
        <v>903</v>
      </c>
      <c r="G150" s="194" t="s">
        <v>191</v>
      </c>
      <c r="H150" s="195">
        <v>15.518000000000001</v>
      </c>
      <c r="I150" s="196"/>
      <c r="J150" s="197">
        <f>ROUND(I150*H150,2)</f>
        <v>0</v>
      </c>
      <c r="K150" s="193" t="s">
        <v>160</v>
      </c>
      <c r="L150" s="198"/>
      <c r="M150" s="199" t="s">
        <v>1</v>
      </c>
      <c r="N150" s="200" t="s">
        <v>40</v>
      </c>
      <c r="O150" s="7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161</v>
      </c>
      <c r="AT150" s="203" t="s">
        <v>156</v>
      </c>
      <c r="AU150" s="203" t="s">
        <v>85</v>
      </c>
      <c r="AY150" s="17" t="s">
        <v>154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83</v>
      </c>
      <c r="BK150" s="204">
        <f>ROUND(I150*H150,2)</f>
        <v>0</v>
      </c>
      <c r="BL150" s="17" t="s">
        <v>162</v>
      </c>
      <c r="BM150" s="203" t="s">
        <v>175</v>
      </c>
    </row>
    <row r="151" spans="1:65" s="2" customFormat="1" ht="11.25">
      <c r="A151" s="34"/>
      <c r="B151" s="35"/>
      <c r="C151" s="36"/>
      <c r="D151" s="205" t="s">
        <v>163</v>
      </c>
      <c r="E151" s="36"/>
      <c r="F151" s="206" t="s">
        <v>903</v>
      </c>
      <c r="G151" s="36"/>
      <c r="H151" s="36"/>
      <c r="I151" s="207"/>
      <c r="J151" s="36"/>
      <c r="K151" s="36"/>
      <c r="L151" s="39"/>
      <c r="M151" s="208"/>
      <c r="N151" s="209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85</v>
      </c>
    </row>
    <row r="152" spans="1:65" s="13" customFormat="1" ht="11.25">
      <c r="B152" s="210"/>
      <c r="C152" s="211"/>
      <c r="D152" s="205" t="s">
        <v>164</v>
      </c>
      <c r="E152" s="212" t="s">
        <v>1</v>
      </c>
      <c r="F152" s="213" t="s">
        <v>1028</v>
      </c>
      <c r="G152" s="211"/>
      <c r="H152" s="214">
        <v>15.518000000000001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164</v>
      </c>
      <c r="AU152" s="220" t="s">
        <v>85</v>
      </c>
      <c r="AV152" s="13" t="s">
        <v>85</v>
      </c>
      <c r="AW152" s="13" t="s">
        <v>31</v>
      </c>
      <c r="AX152" s="13" t="s">
        <v>75</v>
      </c>
      <c r="AY152" s="220" t="s">
        <v>154</v>
      </c>
    </row>
    <row r="153" spans="1:65" s="15" customFormat="1" ht="11.25">
      <c r="B153" s="231"/>
      <c r="C153" s="232"/>
      <c r="D153" s="205" t="s">
        <v>164</v>
      </c>
      <c r="E153" s="233" t="s">
        <v>1</v>
      </c>
      <c r="F153" s="234" t="s">
        <v>171</v>
      </c>
      <c r="G153" s="232"/>
      <c r="H153" s="235">
        <v>15.518000000000001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164</v>
      </c>
      <c r="AU153" s="241" t="s">
        <v>85</v>
      </c>
      <c r="AV153" s="15" t="s">
        <v>162</v>
      </c>
      <c r="AW153" s="15" t="s">
        <v>31</v>
      </c>
      <c r="AX153" s="15" t="s">
        <v>83</v>
      </c>
      <c r="AY153" s="241" t="s">
        <v>154</v>
      </c>
    </row>
    <row r="154" spans="1:65" s="2" customFormat="1" ht="24.2" customHeight="1">
      <c r="A154" s="34"/>
      <c r="B154" s="35"/>
      <c r="C154" s="191" t="s">
        <v>206</v>
      </c>
      <c r="D154" s="191" t="s">
        <v>156</v>
      </c>
      <c r="E154" s="192" t="s">
        <v>905</v>
      </c>
      <c r="F154" s="193" t="s">
        <v>906</v>
      </c>
      <c r="G154" s="194" t="s">
        <v>191</v>
      </c>
      <c r="H154" s="195">
        <v>15.518000000000001</v>
      </c>
      <c r="I154" s="196"/>
      <c r="J154" s="197">
        <f>ROUND(I154*H154,2)</f>
        <v>0</v>
      </c>
      <c r="K154" s="193" t="s">
        <v>160</v>
      </c>
      <c r="L154" s="198"/>
      <c r="M154" s="199" t="s">
        <v>1</v>
      </c>
      <c r="N154" s="200" t="s">
        <v>40</v>
      </c>
      <c r="O154" s="7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161</v>
      </c>
      <c r="AT154" s="203" t="s">
        <v>156</v>
      </c>
      <c r="AU154" s="203" t="s">
        <v>85</v>
      </c>
      <c r="AY154" s="17" t="s">
        <v>154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83</v>
      </c>
      <c r="BK154" s="204">
        <f>ROUND(I154*H154,2)</f>
        <v>0</v>
      </c>
      <c r="BL154" s="17" t="s">
        <v>162</v>
      </c>
      <c r="BM154" s="203" t="s">
        <v>209</v>
      </c>
    </row>
    <row r="155" spans="1:65" s="2" customFormat="1" ht="11.25">
      <c r="A155" s="34"/>
      <c r="B155" s="35"/>
      <c r="C155" s="36"/>
      <c r="D155" s="205" t="s">
        <v>163</v>
      </c>
      <c r="E155" s="36"/>
      <c r="F155" s="206" t="s">
        <v>906</v>
      </c>
      <c r="G155" s="36"/>
      <c r="H155" s="36"/>
      <c r="I155" s="207"/>
      <c r="J155" s="36"/>
      <c r="K155" s="36"/>
      <c r="L155" s="39"/>
      <c r="M155" s="208"/>
      <c r="N155" s="209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163</v>
      </c>
      <c r="AU155" s="17" t="s">
        <v>85</v>
      </c>
    </row>
    <row r="156" spans="1:65" s="13" customFormat="1" ht="11.25">
      <c r="B156" s="210"/>
      <c r="C156" s="211"/>
      <c r="D156" s="205" t="s">
        <v>164</v>
      </c>
      <c r="E156" s="212" t="s">
        <v>1</v>
      </c>
      <c r="F156" s="213" t="s">
        <v>1028</v>
      </c>
      <c r="G156" s="211"/>
      <c r="H156" s="214">
        <v>15.518000000000001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164</v>
      </c>
      <c r="AU156" s="220" t="s">
        <v>85</v>
      </c>
      <c r="AV156" s="13" t="s">
        <v>85</v>
      </c>
      <c r="AW156" s="13" t="s">
        <v>31</v>
      </c>
      <c r="AX156" s="13" t="s">
        <v>75</v>
      </c>
      <c r="AY156" s="220" t="s">
        <v>154</v>
      </c>
    </row>
    <row r="157" spans="1:65" s="15" customFormat="1" ht="11.25">
      <c r="B157" s="231"/>
      <c r="C157" s="232"/>
      <c r="D157" s="205" t="s">
        <v>164</v>
      </c>
      <c r="E157" s="233" t="s">
        <v>1</v>
      </c>
      <c r="F157" s="234" t="s">
        <v>171</v>
      </c>
      <c r="G157" s="232"/>
      <c r="H157" s="235">
        <v>15.518000000000001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164</v>
      </c>
      <c r="AU157" s="241" t="s">
        <v>85</v>
      </c>
      <c r="AV157" s="15" t="s">
        <v>162</v>
      </c>
      <c r="AW157" s="15" t="s">
        <v>31</v>
      </c>
      <c r="AX157" s="15" t="s">
        <v>83</v>
      </c>
      <c r="AY157" s="241" t="s">
        <v>154</v>
      </c>
    </row>
    <row r="158" spans="1:65" s="2" customFormat="1" ht="16.5" customHeight="1">
      <c r="A158" s="34"/>
      <c r="B158" s="35"/>
      <c r="C158" s="191" t="s">
        <v>161</v>
      </c>
      <c r="D158" s="191" t="s">
        <v>156</v>
      </c>
      <c r="E158" s="192" t="s">
        <v>908</v>
      </c>
      <c r="F158" s="193" t="s">
        <v>909</v>
      </c>
      <c r="G158" s="194" t="s">
        <v>910</v>
      </c>
      <c r="H158" s="195">
        <v>3</v>
      </c>
      <c r="I158" s="196"/>
      <c r="J158" s="197">
        <f>ROUND(I158*H158,2)</f>
        <v>0</v>
      </c>
      <c r="K158" s="193" t="s">
        <v>160</v>
      </c>
      <c r="L158" s="198"/>
      <c r="M158" s="199" t="s">
        <v>1</v>
      </c>
      <c r="N158" s="200" t="s">
        <v>40</v>
      </c>
      <c r="O158" s="7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161</v>
      </c>
      <c r="AT158" s="203" t="s">
        <v>156</v>
      </c>
      <c r="AU158" s="203" t="s">
        <v>85</v>
      </c>
      <c r="AY158" s="17" t="s">
        <v>154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83</v>
      </c>
      <c r="BK158" s="204">
        <f>ROUND(I158*H158,2)</f>
        <v>0</v>
      </c>
      <c r="BL158" s="17" t="s">
        <v>162</v>
      </c>
      <c r="BM158" s="203" t="s">
        <v>218</v>
      </c>
    </row>
    <row r="159" spans="1:65" s="2" customFormat="1" ht="11.25">
      <c r="A159" s="34"/>
      <c r="B159" s="35"/>
      <c r="C159" s="36"/>
      <c r="D159" s="205" t="s">
        <v>163</v>
      </c>
      <c r="E159" s="36"/>
      <c r="F159" s="206" t="s">
        <v>909</v>
      </c>
      <c r="G159" s="36"/>
      <c r="H159" s="36"/>
      <c r="I159" s="207"/>
      <c r="J159" s="36"/>
      <c r="K159" s="36"/>
      <c r="L159" s="39"/>
      <c r="M159" s="208"/>
      <c r="N159" s="209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163</v>
      </c>
      <c r="AU159" s="17" t="s">
        <v>85</v>
      </c>
    </row>
    <row r="160" spans="1:65" s="13" customFormat="1" ht="11.25">
      <c r="B160" s="210"/>
      <c r="C160" s="211"/>
      <c r="D160" s="205" t="s">
        <v>164</v>
      </c>
      <c r="E160" s="212" t="s">
        <v>1</v>
      </c>
      <c r="F160" s="213" t="s">
        <v>178</v>
      </c>
      <c r="G160" s="211"/>
      <c r="H160" s="214">
        <v>3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164</v>
      </c>
      <c r="AU160" s="220" t="s">
        <v>85</v>
      </c>
      <c r="AV160" s="13" t="s">
        <v>85</v>
      </c>
      <c r="AW160" s="13" t="s">
        <v>31</v>
      </c>
      <c r="AX160" s="13" t="s">
        <v>75</v>
      </c>
      <c r="AY160" s="220" t="s">
        <v>154</v>
      </c>
    </row>
    <row r="161" spans="1:65" s="15" customFormat="1" ht="11.25">
      <c r="B161" s="231"/>
      <c r="C161" s="232"/>
      <c r="D161" s="205" t="s">
        <v>164</v>
      </c>
      <c r="E161" s="233" t="s">
        <v>1</v>
      </c>
      <c r="F161" s="234" t="s">
        <v>171</v>
      </c>
      <c r="G161" s="232"/>
      <c r="H161" s="235">
        <v>3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164</v>
      </c>
      <c r="AU161" s="241" t="s">
        <v>85</v>
      </c>
      <c r="AV161" s="15" t="s">
        <v>162</v>
      </c>
      <c r="AW161" s="15" t="s">
        <v>31</v>
      </c>
      <c r="AX161" s="15" t="s">
        <v>83</v>
      </c>
      <c r="AY161" s="241" t="s">
        <v>154</v>
      </c>
    </row>
    <row r="162" spans="1:65" s="12" customFormat="1" ht="22.9" customHeight="1">
      <c r="B162" s="175"/>
      <c r="C162" s="176"/>
      <c r="D162" s="177" t="s">
        <v>74</v>
      </c>
      <c r="E162" s="189" t="s">
        <v>188</v>
      </c>
      <c r="F162" s="189" t="s">
        <v>237</v>
      </c>
      <c r="G162" s="176"/>
      <c r="H162" s="176"/>
      <c r="I162" s="179"/>
      <c r="J162" s="190">
        <f>BK162</f>
        <v>0</v>
      </c>
      <c r="K162" s="176"/>
      <c r="L162" s="181"/>
      <c r="M162" s="182"/>
      <c r="N162" s="183"/>
      <c r="O162" s="183"/>
      <c r="P162" s="184">
        <f>SUM(P163:P189)</f>
        <v>0</v>
      </c>
      <c r="Q162" s="183"/>
      <c r="R162" s="184">
        <f>SUM(R163:R189)</f>
        <v>0</v>
      </c>
      <c r="S162" s="183"/>
      <c r="T162" s="185">
        <f>SUM(T163:T189)</f>
        <v>0</v>
      </c>
      <c r="AR162" s="186" t="s">
        <v>83</v>
      </c>
      <c r="AT162" s="187" t="s">
        <v>74</v>
      </c>
      <c r="AU162" s="187" t="s">
        <v>83</v>
      </c>
      <c r="AY162" s="186" t="s">
        <v>154</v>
      </c>
      <c r="BK162" s="188">
        <f>SUM(BK163:BK189)</f>
        <v>0</v>
      </c>
    </row>
    <row r="163" spans="1:65" s="2" customFormat="1" ht="24.2" customHeight="1">
      <c r="A163" s="34"/>
      <c r="B163" s="35"/>
      <c r="C163" s="242" t="s">
        <v>177</v>
      </c>
      <c r="D163" s="242" t="s">
        <v>239</v>
      </c>
      <c r="E163" s="243" t="s">
        <v>1029</v>
      </c>
      <c r="F163" s="244" t="s">
        <v>1030</v>
      </c>
      <c r="G163" s="245" t="s">
        <v>159</v>
      </c>
      <c r="H163" s="246">
        <v>2</v>
      </c>
      <c r="I163" s="247"/>
      <c r="J163" s="248">
        <f>ROUND(I163*H163,2)</f>
        <v>0</v>
      </c>
      <c r="K163" s="244" t="s">
        <v>160</v>
      </c>
      <c r="L163" s="39"/>
      <c r="M163" s="249" t="s">
        <v>1</v>
      </c>
      <c r="N163" s="250" t="s">
        <v>40</v>
      </c>
      <c r="O163" s="7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162</v>
      </c>
      <c r="AT163" s="203" t="s">
        <v>239</v>
      </c>
      <c r="AU163" s="203" t="s">
        <v>85</v>
      </c>
      <c r="AY163" s="17" t="s">
        <v>154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83</v>
      </c>
      <c r="BK163" s="204">
        <f>ROUND(I163*H163,2)</f>
        <v>0</v>
      </c>
      <c r="BL163" s="17" t="s">
        <v>162</v>
      </c>
      <c r="BM163" s="203" t="s">
        <v>223</v>
      </c>
    </row>
    <row r="164" spans="1:65" s="2" customFormat="1" ht="29.25">
      <c r="A164" s="34"/>
      <c r="B164" s="35"/>
      <c r="C164" s="36"/>
      <c r="D164" s="205" t="s">
        <v>163</v>
      </c>
      <c r="E164" s="36"/>
      <c r="F164" s="206" t="s">
        <v>1031</v>
      </c>
      <c r="G164" s="36"/>
      <c r="H164" s="36"/>
      <c r="I164" s="207"/>
      <c r="J164" s="36"/>
      <c r="K164" s="36"/>
      <c r="L164" s="39"/>
      <c r="M164" s="208"/>
      <c r="N164" s="20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163</v>
      </c>
      <c r="AU164" s="17" t="s">
        <v>85</v>
      </c>
    </row>
    <row r="165" spans="1:65" s="13" customFormat="1" ht="11.25">
      <c r="B165" s="210"/>
      <c r="C165" s="211"/>
      <c r="D165" s="205" t="s">
        <v>164</v>
      </c>
      <c r="E165" s="212" t="s">
        <v>1</v>
      </c>
      <c r="F165" s="213" t="s">
        <v>85</v>
      </c>
      <c r="G165" s="211"/>
      <c r="H165" s="214">
        <v>2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85</v>
      </c>
      <c r="AV165" s="13" t="s">
        <v>85</v>
      </c>
      <c r="AW165" s="13" t="s">
        <v>31</v>
      </c>
      <c r="AX165" s="13" t="s">
        <v>75</v>
      </c>
      <c r="AY165" s="220" t="s">
        <v>154</v>
      </c>
    </row>
    <row r="166" spans="1:65" s="15" customFormat="1" ht="11.25">
      <c r="B166" s="231"/>
      <c r="C166" s="232"/>
      <c r="D166" s="205" t="s">
        <v>164</v>
      </c>
      <c r="E166" s="233" t="s">
        <v>1</v>
      </c>
      <c r="F166" s="234" t="s">
        <v>171</v>
      </c>
      <c r="G166" s="232"/>
      <c r="H166" s="235">
        <v>2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164</v>
      </c>
      <c r="AU166" s="241" t="s">
        <v>85</v>
      </c>
      <c r="AV166" s="15" t="s">
        <v>162</v>
      </c>
      <c r="AW166" s="15" t="s">
        <v>31</v>
      </c>
      <c r="AX166" s="15" t="s">
        <v>83</v>
      </c>
      <c r="AY166" s="241" t="s">
        <v>154</v>
      </c>
    </row>
    <row r="167" spans="1:65" s="2" customFormat="1" ht="24.2" customHeight="1">
      <c r="A167" s="34"/>
      <c r="B167" s="35"/>
      <c r="C167" s="242" t="s">
        <v>192</v>
      </c>
      <c r="D167" s="242" t="s">
        <v>239</v>
      </c>
      <c r="E167" s="243" t="s">
        <v>1032</v>
      </c>
      <c r="F167" s="244" t="s">
        <v>1033</v>
      </c>
      <c r="G167" s="245" t="s">
        <v>159</v>
      </c>
      <c r="H167" s="246">
        <v>2</v>
      </c>
      <c r="I167" s="247"/>
      <c r="J167" s="248">
        <f>ROUND(I167*H167,2)</f>
        <v>0</v>
      </c>
      <c r="K167" s="244" t="s">
        <v>160</v>
      </c>
      <c r="L167" s="39"/>
      <c r="M167" s="249" t="s">
        <v>1</v>
      </c>
      <c r="N167" s="250" t="s">
        <v>40</v>
      </c>
      <c r="O167" s="7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162</v>
      </c>
      <c r="AT167" s="203" t="s">
        <v>239</v>
      </c>
      <c r="AU167" s="203" t="s">
        <v>85</v>
      </c>
      <c r="AY167" s="17" t="s">
        <v>154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83</v>
      </c>
      <c r="BK167" s="204">
        <f>ROUND(I167*H167,2)</f>
        <v>0</v>
      </c>
      <c r="BL167" s="17" t="s">
        <v>162</v>
      </c>
      <c r="BM167" s="203" t="s">
        <v>232</v>
      </c>
    </row>
    <row r="168" spans="1:65" s="2" customFormat="1" ht="29.25">
      <c r="A168" s="34"/>
      <c r="B168" s="35"/>
      <c r="C168" s="36"/>
      <c r="D168" s="205" t="s">
        <v>163</v>
      </c>
      <c r="E168" s="36"/>
      <c r="F168" s="206" t="s">
        <v>1034</v>
      </c>
      <c r="G168" s="36"/>
      <c r="H168" s="36"/>
      <c r="I168" s="207"/>
      <c r="J168" s="36"/>
      <c r="K168" s="36"/>
      <c r="L168" s="39"/>
      <c r="M168" s="208"/>
      <c r="N168" s="209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163</v>
      </c>
      <c r="AU168" s="17" t="s">
        <v>85</v>
      </c>
    </row>
    <row r="169" spans="1:65" s="13" customFormat="1" ht="11.25">
      <c r="B169" s="210"/>
      <c r="C169" s="211"/>
      <c r="D169" s="205" t="s">
        <v>164</v>
      </c>
      <c r="E169" s="212" t="s">
        <v>1</v>
      </c>
      <c r="F169" s="213" t="s">
        <v>85</v>
      </c>
      <c r="G169" s="211"/>
      <c r="H169" s="214">
        <v>2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164</v>
      </c>
      <c r="AU169" s="220" t="s">
        <v>85</v>
      </c>
      <c r="AV169" s="13" t="s">
        <v>85</v>
      </c>
      <c r="AW169" s="13" t="s">
        <v>31</v>
      </c>
      <c r="AX169" s="13" t="s">
        <v>75</v>
      </c>
      <c r="AY169" s="220" t="s">
        <v>154</v>
      </c>
    </row>
    <row r="170" spans="1:65" s="15" customFormat="1" ht="11.25">
      <c r="B170" s="231"/>
      <c r="C170" s="232"/>
      <c r="D170" s="205" t="s">
        <v>164</v>
      </c>
      <c r="E170" s="233" t="s">
        <v>1</v>
      </c>
      <c r="F170" s="234" t="s">
        <v>171</v>
      </c>
      <c r="G170" s="232"/>
      <c r="H170" s="235">
        <v>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164</v>
      </c>
      <c r="AU170" s="241" t="s">
        <v>85</v>
      </c>
      <c r="AV170" s="15" t="s">
        <v>162</v>
      </c>
      <c r="AW170" s="15" t="s">
        <v>31</v>
      </c>
      <c r="AX170" s="15" t="s">
        <v>83</v>
      </c>
      <c r="AY170" s="241" t="s">
        <v>154</v>
      </c>
    </row>
    <row r="171" spans="1:65" s="2" customFormat="1" ht="24.2" customHeight="1">
      <c r="A171" s="34"/>
      <c r="B171" s="35"/>
      <c r="C171" s="242" t="s">
        <v>238</v>
      </c>
      <c r="D171" s="242" t="s">
        <v>239</v>
      </c>
      <c r="E171" s="243" t="s">
        <v>999</v>
      </c>
      <c r="F171" s="244" t="s">
        <v>1000</v>
      </c>
      <c r="G171" s="245" t="s">
        <v>310</v>
      </c>
      <c r="H171" s="246">
        <v>6.75</v>
      </c>
      <c r="I171" s="247"/>
      <c r="J171" s="248">
        <f>ROUND(I171*H171,2)</f>
        <v>0</v>
      </c>
      <c r="K171" s="244" t="s">
        <v>160</v>
      </c>
      <c r="L171" s="39"/>
      <c r="M171" s="249" t="s">
        <v>1</v>
      </c>
      <c r="N171" s="250" t="s">
        <v>40</v>
      </c>
      <c r="O171" s="7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162</v>
      </c>
      <c r="AT171" s="203" t="s">
        <v>239</v>
      </c>
      <c r="AU171" s="203" t="s">
        <v>85</v>
      </c>
      <c r="AY171" s="17" t="s">
        <v>154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83</v>
      </c>
      <c r="BK171" s="204">
        <f>ROUND(I171*H171,2)</f>
        <v>0</v>
      </c>
      <c r="BL171" s="17" t="s">
        <v>162</v>
      </c>
      <c r="BM171" s="203" t="s">
        <v>242</v>
      </c>
    </row>
    <row r="172" spans="1:65" s="2" customFormat="1" ht="58.5">
      <c r="A172" s="34"/>
      <c r="B172" s="35"/>
      <c r="C172" s="36"/>
      <c r="D172" s="205" t="s">
        <v>163</v>
      </c>
      <c r="E172" s="36"/>
      <c r="F172" s="206" t="s">
        <v>1001</v>
      </c>
      <c r="G172" s="36"/>
      <c r="H172" s="36"/>
      <c r="I172" s="207"/>
      <c r="J172" s="36"/>
      <c r="K172" s="36"/>
      <c r="L172" s="39"/>
      <c r="M172" s="208"/>
      <c r="N172" s="209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163</v>
      </c>
      <c r="AU172" s="17" t="s">
        <v>85</v>
      </c>
    </row>
    <row r="173" spans="1:65" s="14" customFormat="1" ht="11.25">
      <c r="B173" s="221"/>
      <c r="C173" s="222"/>
      <c r="D173" s="205" t="s">
        <v>164</v>
      </c>
      <c r="E173" s="223" t="s">
        <v>1</v>
      </c>
      <c r="F173" s="224" t="s">
        <v>1002</v>
      </c>
      <c r="G173" s="222"/>
      <c r="H173" s="223" t="s">
        <v>1</v>
      </c>
      <c r="I173" s="225"/>
      <c r="J173" s="222"/>
      <c r="K173" s="222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164</v>
      </c>
      <c r="AU173" s="230" t="s">
        <v>85</v>
      </c>
      <c r="AV173" s="14" t="s">
        <v>83</v>
      </c>
      <c r="AW173" s="14" t="s">
        <v>31</v>
      </c>
      <c r="AX173" s="14" t="s">
        <v>75</v>
      </c>
      <c r="AY173" s="230" t="s">
        <v>154</v>
      </c>
    </row>
    <row r="174" spans="1:65" s="13" customFormat="1" ht="11.25">
      <c r="B174" s="210"/>
      <c r="C174" s="211"/>
      <c r="D174" s="205" t="s">
        <v>164</v>
      </c>
      <c r="E174" s="212" t="s">
        <v>1</v>
      </c>
      <c r="F174" s="213" t="s">
        <v>1035</v>
      </c>
      <c r="G174" s="211"/>
      <c r="H174" s="214">
        <v>6.75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164</v>
      </c>
      <c r="AU174" s="220" t="s">
        <v>85</v>
      </c>
      <c r="AV174" s="13" t="s">
        <v>85</v>
      </c>
      <c r="AW174" s="13" t="s">
        <v>31</v>
      </c>
      <c r="AX174" s="13" t="s">
        <v>75</v>
      </c>
      <c r="AY174" s="220" t="s">
        <v>154</v>
      </c>
    </row>
    <row r="175" spans="1:65" s="15" customFormat="1" ht="11.25">
      <c r="B175" s="231"/>
      <c r="C175" s="232"/>
      <c r="D175" s="205" t="s">
        <v>164</v>
      </c>
      <c r="E175" s="233" t="s">
        <v>1</v>
      </c>
      <c r="F175" s="234" t="s">
        <v>171</v>
      </c>
      <c r="G175" s="232"/>
      <c r="H175" s="235">
        <v>6.75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164</v>
      </c>
      <c r="AU175" s="241" t="s">
        <v>85</v>
      </c>
      <c r="AV175" s="15" t="s">
        <v>162</v>
      </c>
      <c r="AW175" s="15" t="s">
        <v>31</v>
      </c>
      <c r="AX175" s="15" t="s">
        <v>83</v>
      </c>
      <c r="AY175" s="241" t="s">
        <v>154</v>
      </c>
    </row>
    <row r="176" spans="1:65" s="2" customFormat="1" ht="21.75" customHeight="1">
      <c r="A176" s="34"/>
      <c r="B176" s="35"/>
      <c r="C176" s="242" t="s">
        <v>175</v>
      </c>
      <c r="D176" s="242" t="s">
        <v>239</v>
      </c>
      <c r="E176" s="243" t="s">
        <v>921</v>
      </c>
      <c r="F176" s="244" t="s">
        <v>922</v>
      </c>
      <c r="G176" s="245" t="s">
        <v>217</v>
      </c>
      <c r="H176" s="246">
        <v>9</v>
      </c>
      <c r="I176" s="247"/>
      <c r="J176" s="248">
        <f>ROUND(I176*H176,2)</f>
        <v>0</v>
      </c>
      <c r="K176" s="244" t="s">
        <v>160</v>
      </c>
      <c r="L176" s="39"/>
      <c r="M176" s="249" t="s">
        <v>1</v>
      </c>
      <c r="N176" s="250" t="s">
        <v>40</v>
      </c>
      <c r="O176" s="7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162</v>
      </c>
      <c r="AT176" s="203" t="s">
        <v>239</v>
      </c>
      <c r="AU176" s="203" t="s">
        <v>85</v>
      </c>
      <c r="AY176" s="17" t="s">
        <v>154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83</v>
      </c>
      <c r="BK176" s="204">
        <f>ROUND(I176*H176,2)</f>
        <v>0</v>
      </c>
      <c r="BL176" s="17" t="s">
        <v>162</v>
      </c>
      <c r="BM176" s="203" t="s">
        <v>244</v>
      </c>
    </row>
    <row r="177" spans="1:65" s="2" customFormat="1" ht="29.25">
      <c r="A177" s="34"/>
      <c r="B177" s="35"/>
      <c r="C177" s="36"/>
      <c r="D177" s="205" t="s">
        <v>163</v>
      </c>
      <c r="E177" s="36"/>
      <c r="F177" s="206" t="s">
        <v>923</v>
      </c>
      <c r="G177" s="36"/>
      <c r="H177" s="36"/>
      <c r="I177" s="207"/>
      <c r="J177" s="36"/>
      <c r="K177" s="36"/>
      <c r="L177" s="39"/>
      <c r="M177" s="208"/>
      <c r="N177" s="209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163</v>
      </c>
      <c r="AU177" s="17" t="s">
        <v>85</v>
      </c>
    </row>
    <row r="178" spans="1:65" s="14" customFormat="1" ht="11.25">
      <c r="B178" s="221"/>
      <c r="C178" s="222"/>
      <c r="D178" s="205" t="s">
        <v>164</v>
      </c>
      <c r="E178" s="223" t="s">
        <v>1</v>
      </c>
      <c r="F178" s="224" t="s">
        <v>1003</v>
      </c>
      <c r="G178" s="222"/>
      <c r="H178" s="223" t="s">
        <v>1</v>
      </c>
      <c r="I178" s="225"/>
      <c r="J178" s="222"/>
      <c r="K178" s="222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164</v>
      </c>
      <c r="AU178" s="230" t="s">
        <v>85</v>
      </c>
      <c r="AV178" s="14" t="s">
        <v>83</v>
      </c>
      <c r="AW178" s="14" t="s">
        <v>31</v>
      </c>
      <c r="AX178" s="14" t="s">
        <v>75</v>
      </c>
      <c r="AY178" s="230" t="s">
        <v>154</v>
      </c>
    </row>
    <row r="179" spans="1:65" s="13" customFormat="1" ht="11.25">
      <c r="B179" s="210"/>
      <c r="C179" s="211"/>
      <c r="D179" s="205" t="s">
        <v>164</v>
      </c>
      <c r="E179" s="212" t="s">
        <v>1</v>
      </c>
      <c r="F179" s="213" t="s">
        <v>1036</v>
      </c>
      <c r="G179" s="211"/>
      <c r="H179" s="214">
        <v>6.3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164</v>
      </c>
      <c r="AU179" s="220" t="s">
        <v>85</v>
      </c>
      <c r="AV179" s="13" t="s">
        <v>85</v>
      </c>
      <c r="AW179" s="13" t="s">
        <v>31</v>
      </c>
      <c r="AX179" s="13" t="s">
        <v>75</v>
      </c>
      <c r="AY179" s="220" t="s">
        <v>154</v>
      </c>
    </row>
    <row r="180" spans="1:65" s="13" customFormat="1" ht="11.25">
      <c r="B180" s="210"/>
      <c r="C180" s="211"/>
      <c r="D180" s="205" t="s">
        <v>164</v>
      </c>
      <c r="E180" s="212" t="s">
        <v>1</v>
      </c>
      <c r="F180" s="213" t="s">
        <v>1037</v>
      </c>
      <c r="G180" s="211"/>
      <c r="H180" s="214">
        <v>2.7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164</v>
      </c>
      <c r="AU180" s="220" t="s">
        <v>85</v>
      </c>
      <c r="AV180" s="13" t="s">
        <v>85</v>
      </c>
      <c r="AW180" s="13" t="s">
        <v>31</v>
      </c>
      <c r="AX180" s="13" t="s">
        <v>75</v>
      </c>
      <c r="AY180" s="220" t="s">
        <v>154</v>
      </c>
    </row>
    <row r="181" spans="1:65" s="15" customFormat="1" ht="11.25">
      <c r="B181" s="231"/>
      <c r="C181" s="232"/>
      <c r="D181" s="205" t="s">
        <v>164</v>
      </c>
      <c r="E181" s="233" t="s">
        <v>1</v>
      </c>
      <c r="F181" s="234" t="s">
        <v>171</v>
      </c>
      <c r="G181" s="232"/>
      <c r="H181" s="235">
        <v>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164</v>
      </c>
      <c r="AU181" s="241" t="s">
        <v>85</v>
      </c>
      <c r="AV181" s="15" t="s">
        <v>162</v>
      </c>
      <c r="AW181" s="15" t="s">
        <v>31</v>
      </c>
      <c r="AX181" s="15" t="s">
        <v>83</v>
      </c>
      <c r="AY181" s="241" t="s">
        <v>154</v>
      </c>
    </row>
    <row r="182" spans="1:65" s="2" customFormat="1" ht="24.2" customHeight="1">
      <c r="A182" s="34"/>
      <c r="B182" s="35"/>
      <c r="C182" s="242" t="s">
        <v>249</v>
      </c>
      <c r="D182" s="242" t="s">
        <v>239</v>
      </c>
      <c r="E182" s="243" t="s">
        <v>926</v>
      </c>
      <c r="F182" s="244" t="s">
        <v>927</v>
      </c>
      <c r="G182" s="245" t="s">
        <v>310</v>
      </c>
      <c r="H182" s="246">
        <v>7.2</v>
      </c>
      <c r="I182" s="247"/>
      <c r="J182" s="248">
        <f>ROUND(I182*H182,2)</f>
        <v>0</v>
      </c>
      <c r="K182" s="244" t="s">
        <v>160</v>
      </c>
      <c r="L182" s="39"/>
      <c r="M182" s="249" t="s">
        <v>1</v>
      </c>
      <c r="N182" s="250" t="s">
        <v>40</v>
      </c>
      <c r="O182" s="7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162</v>
      </c>
      <c r="AT182" s="203" t="s">
        <v>239</v>
      </c>
      <c r="AU182" s="203" t="s">
        <v>85</v>
      </c>
      <c r="AY182" s="17" t="s">
        <v>154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83</v>
      </c>
      <c r="BK182" s="204">
        <f>ROUND(I182*H182,2)</f>
        <v>0</v>
      </c>
      <c r="BL182" s="17" t="s">
        <v>162</v>
      </c>
      <c r="BM182" s="203" t="s">
        <v>252</v>
      </c>
    </row>
    <row r="183" spans="1:65" s="2" customFormat="1" ht="39">
      <c r="A183" s="34"/>
      <c r="B183" s="35"/>
      <c r="C183" s="36"/>
      <c r="D183" s="205" t="s">
        <v>163</v>
      </c>
      <c r="E183" s="36"/>
      <c r="F183" s="206" t="s">
        <v>928</v>
      </c>
      <c r="G183" s="36"/>
      <c r="H183" s="36"/>
      <c r="I183" s="207"/>
      <c r="J183" s="36"/>
      <c r="K183" s="36"/>
      <c r="L183" s="39"/>
      <c r="M183" s="208"/>
      <c r="N183" s="209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163</v>
      </c>
      <c r="AU183" s="17" t="s">
        <v>85</v>
      </c>
    </row>
    <row r="184" spans="1:65" s="13" customFormat="1" ht="11.25">
      <c r="B184" s="210"/>
      <c r="C184" s="211"/>
      <c r="D184" s="205" t="s">
        <v>164</v>
      </c>
      <c r="E184" s="212" t="s">
        <v>1</v>
      </c>
      <c r="F184" s="213" t="s">
        <v>1027</v>
      </c>
      <c r="G184" s="211"/>
      <c r="H184" s="214">
        <v>7.2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164</v>
      </c>
      <c r="AU184" s="220" t="s">
        <v>85</v>
      </c>
      <c r="AV184" s="13" t="s">
        <v>85</v>
      </c>
      <c r="AW184" s="13" t="s">
        <v>31</v>
      </c>
      <c r="AX184" s="13" t="s">
        <v>75</v>
      </c>
      <c r="AY184" s="220" t="s">
        <v>154</v>
      </c>
    </row>
    <row r="185" spans="1:65" s="15" customFormat="1" ht="11.25">
      <c r="B185" s="231"/>
      <c r="C185" s="232"/>
      <c r="D185" s="205" t="s">
        <v>164</v>
      </c>
      <c r="E185" s="233" t="s">
        <v>1</v>
      </c>
      <c r="F185" s="234" t="s">
        <v>171</v>
      </c>
      <c r="G185" s="232"/>
      <c r="H185" s="235">
        <v>7.2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164</v>
      </c>
      <c r="AU185" s="241" t="s">
        <v>85</v>
      </c>
      <c r="AV185" s="15" t="s">
        <v>162</v>
      </c>
      <c r="AW185" s="15" t="s">
        <v>31</v>
      </c>
      <c r="AX185" s="15" t="s">
        <v>83</v>
      </c>
      <c r="AY185" s="241" t="s">
        <v>154</v>
      </c>
    </row>
    <row r="186" spans="1:65" s="2" customFormat="1" ht="37.9" customHeight="1">
      <c r="A186" s="34"/>
      <c r="B186" s="35"/>
      <c r="C186" s="242" t="s">
        <v>209</v>
      </c>
      <c r="D186" s="242" t="s">
        <v>239</v>
      </c>
      <c r="E186" s="243" t="s">
        <v>1010</v>
      </c>
      <c r="F186" s="244" t="s">
        <v>1011</v>
      </c>
      <c r="G186" s="245" t="s">
        <v>398</v>
      </c>
      <c r="H186" s="246">
        <v>77.59</v>
      </c>
      <c r="I186" s="247"/>
      <c r="J186" s="248">
        <f>ROUND(I186*H186,2)</f>
        <v>0</v>
      </c>
      <c r="K186" s="244" t="s">
        <v>160</v>
      </c>
      <c r="L186" s="39"/>
      <c r="M186" s="249" t="s">
        <v>1</v>
      </c>
      <c r="N186" s="250" t="s">
        <v>40</v>
      </c>
      <c r="O186" s="71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3" t="s">
        <v>162</v>
      </c>
      <c r="AT186" s="203" t="s">
        <v>239</v>
      </c>
      <c r="AU186" s="203" t="s">
        <v>85</v>
      </c>
      <c r="AY186" s="17" t="s">
        <v>154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83</v>
      </c>
      <c r="BK186" s="204">
        <f>ROUND(I186*H186,2)</f>
        <v>0</v>
      </c>
      <c r="BL186" s="17" t="s">
        <v>162</v>
      </c>
      <c r="BM186" s="203" t="s">
        <v>261</v>
      </c>
    </row>
    <row r="187" spans="1:65" s="2" customFormat="1" ht="58.5">
      <c r="A187" s="34"/>
      <c r="B187" s="35"/>
      <c r="C187" s="36"/>
      <c r="D187" s="205" t="s">
        <v>163</v>
      </c>
      <c r="E187" s="36"/>
      <c r="F187" s="206" t="s">
        <v>1012</v>
      </c>
      <c r="G187" s="36"/>
      <c r="H187" s="36"/>
      <c r="I187" s="207"/>
      <c r="J187" s="36"/>
      <c r="K187" s="36"/>
      <c r="L187" s="39"/>
      <c r="M187" s="208"/>
      <c r="N187" s="209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163</v>
      </c>
      <c r="AU187" s="17" t="s">
        <v>85</v>
      </c>
    </row>
    <row r="188" spans="1:65" s="13" customFormat="1" ht="11.25">
      <c r="B188" s="210"/>
      <c r="C188" s="211"/>
      <c r="D188" s="205" t="s">
        <v>164</v>
      </c>
      <c r="E188" s="212" t="s">
        <v>1</v>
      </c>
      <c r="F188" s="213" t="s">
        <v>1038</v>
      </c>
      <c r="G188" s="211"/>
      <c r="H188" s="214">
        <v>77.59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164</v>
      </c>
      <c r="AU188" s="220" t="s">
        <v>85</v>
      </c>
      <c r="AV188" s="13" t="s">
        <v>85</v>
      </c>
      <c r="AW188" s="13" t="s">
        <v>31</v>
      </c>
      <c r="AX188" s="13" t="s">
        <v>75</v>
      </c>
      <c r="AY188" s="220" t="s">
        <v>154</v>
      </c>
    </row>
    <row r="189" spans="1:65" s="15" customFormat="1" ht="11.25">
      <c r="B189" s="231"/>
      <c r="C189" s="232"/>
      <c r="D189" s="205" t="s">
        <v>164</v>
      </c>
      <c r="E189" s="233" t="s">
        <v>1</v>
      </c>
      <c r="F189" s="234" t="s">
        <v>171</v>
      </c>
      <c r="G189" s="232"/>
      <c r="H189" s="235">
        <v>77.59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164</v>
      </c>
      <c r="AU189" s="241" t="s">
        <v>85</v>
      </c>
      <c r="AV189" s="15" t="s">
        <v>162</v>
      </c>
      <c r="AW189" s="15" t="s">
        <v>31</v>
      </c>
      <c r="AX189" s="15" t="s">
        <v>83</v>
      </c>
      <c r="AY189" s="241" t="s">
        <v>154</v>
      </c>
    </row>
    <row r="190" spans="1:65" s="12" customFormat="1" ht="22.9" customHeight="1">
      <c r="B190" s="175"/>
      <c r="C190" s="176"/>
      <c r="D190" s="177" t="s">
        <v>74</v>
      </c>
      <c r="E190" s="189" t="s">
        <v>404</v>
      </c>
      <c r="F190" s="189" t="s">
        <v>405</v>
      </c>
      <c r="G190" s="176"/>
      <c r="H190" s="176"/>
      <c r="I190" s="179"/>
      <c r="J190" s="190">
        <f>BK190</f>
        <v>0</v>
      </c>
      <c r="K190" s="176"/>
      <c r="L190" s="181"/>
      <c r="M190" s="182"/>
      <c r="N190" s="183"/>
      <c r="O190" s="183"/>
      <c r="P190" s="184">
        <f>SUM(P191:P209)</f>
        <v>0</v>
      </c>
      <c r="Q190" s="183"/>
      <c r="R190" s="184">
        <f>SUM(R191:R209)</f>
        <v>0</v>
      </c>
      <c r="S190" s="183"/>
      <c r="T190" s="185">
        <f>SUM(T191:T209)</f>
        <v>0</v>
      </c>
      <c r="AR190" s="186" t="s">
        <v>162</v>
      </c>
      <c r="AT190" s="187" t="s">
        <v>74</v>
      </c>
      <c r="AU190" s="187" t="s">
        <v>83</v>
      </c>
      <c r="AY190" s="186" t="s">
        <v>154</v>
      </c>
      <c r="BK190" s="188">
        <f>SUM(BK191:BK209)</f>
        <v>0</v>
      </c>
    </row>
    <row r="191" spans="1:65" s="2" customFormat="1" ht="62.65" customHeight="1">
      <c r="A191" s="34"/>
      <c r="B191" s="35"/>
      <c r="C191" s="242" t="s">
        <v>8</v>
      </c>
      <c r="D191" s="242" t="s">
        <v>239</v>
      </c>
      <c r="E191" s="243" t="s">
        <v>407</v>
      </c>
      <c r="F191" s="244" t="s">
        <v>408</v>
      </c>
      <c r="G191" s="245" t="s">
        <v>159</v>
      </c>
      <c r="H191" s="246">
        <v>1</v>
      </c>
      <c r="I191" s="247"/>
      <c r="J191" s="248">
        <f>ROUND(I191*H191,2)</f>
        <v>0</v>
      </c>
      <c r="K191" s="244" t="s">
        <v>160</v>
      </c>
      <c r="L191" s="39"/>
      <c r="M191" s="249" t="s">
        <v>1</v>
      </c>
      <c r="N191" s="250" t="s">
        <v>40</v>
      </c>
      <c r="O191" s="71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3" t="s">
        <v>409</v>
      </c>
      <c r="AT191" s="203" t="s">
        <v>239</v>
      </c>
      <c r="AU191" s="203" t="s">
        <v>85</v>
      </c>
      <c r="AY191" s="17" t="s">
        <v>154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7" t="s">
        <v>83</v>
      </c>
      <c r="BK191" s="204">
        <f>ROUND(I191*H191,2)</f>
        <v>0</v>
      </c>
      <c r="BL191" s="17" t="s">
        <v>409</v>
      </c>
      <c r="BM191" s="203" t="s">
        <v>270</v>
      </c>
    </row>
    <row r="192" spans="1:65" s="2" customFormat="1" ht="136.5">
      <c r="A192" s="34"/>
      <c r="B192" s="35"/>
      <c r="C192" s="36"/>
      <c r="D192" s="205" t="s">
        <v>163</v>
      </c>
      <c r="E192" s="36"/>
      <c r="F192" s="206" t="s">
        <v>1014</v>
      </c>
      <c r="G192" s="36"/>
      <c r="H192" s="36"/>
      <c r="I192" s="207"/>
      <c r="J192" s="36"/>
      <c r="K192" s="36"/>
      <c r="L192" s="39"/>
      <c r="M192" s="208"/>
      <c r="N192" s="209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163</v>
      </c>
      <c r="AU192" s="17" t="s">
        <v>85</v>
      </c>
    </row>
    <row r="193" spans="1:65" s="14" customFormat="1" ht="11.25">
      <c r="B193" s="221"/>
      <c r="C193" s="222"/>
      <c r="D193" s="205" t="s">
        <v>164</v>
      </c>
      <c r="E193" s="223" t="s">
        <v>1</v>
      </c>
      <c r="F193" s="224" t="s">
        <v>1039</v>
      </c>
      <c r="G193" s="222"/>
      <c r="H193" s="223" t="s">
        <v>1</v>
      </c>
      <c r="I193" s="225"/>
      <c r="J193" s="222"/>
      <c r="K193" s="222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164</v>
      </c>
      <c r="AU193" s="230" t="s">
        <v>85</v>
      </c>
      <c r="AV193" s="14" t="s">
        <v>83</v>
      </c>
      <c r="AW193" s="14" t="s">
        <v>31</v>
      </c>
      <c r="AX193" s="14" t="s">
        <v>75</v>
      </c>
      <c r="AY193" s="230" t="s">
        <v>154</v>
      </c>
    </row>
    <row r="194" spans="1:65" s="13" customFormat="1" ht="11.25">
      <c r="B194" s="210"/>
      <c r="C194" s="211"/>
      <c r="D194" s="205" t="s">
        <v>164</v>
      </c>
      <c r="E194" s="212" t="s">
        <v>1</v>
      </c>
      <c r="F194" s="213" t="s">
        <v>83</v>
      </c>
      <c r="G194" s="211"/>
      <c r="H194" s="214">
        <v>1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164</v>
      </c>
      <c r="AU194" s="220" t="s">
        <v>85</v>
      </c>
      <c r="AV194" s="13" t="s">
        <v>85</v>
      </c>
      <c r="AW194" s="13" t="s">
        <v>31</v>
      </c>
      <c r="AX194" s="13" t="s">
        <v>75</v>
      </c>
      <c r="AY194" s="220" t="s">
        <v>154</v>
      </c>
    </row>
    <row r="195" spans="1:65" s="15" customFormat="1" ht="11.25">
      <c r="B195" s="231"/>
      <c r="C195" s="232"/>
      <c r="D195" s="205" t="s">
        <v>164</v>
      </c>
      <c r="E195" s="233" t="s">
        <v>1</v>
      </c>
      <c r="F195" s="234" t="s">
        <v>171</v>
      </c>
      <c r="G195" s="232"/>
      <c r="H195" s="235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164</v>
      </c>
      <c r="AU195" s="241" t="s">
        <v>85</v>
      </c>
      <c r="AV195" s="15" t="s">
        <v>162</v>
      </c>
      <c r="AW195" s="15" t="s">
        <v>31</v>
      </c>
      <c r="AX195" s="15" t="s">
        <v>83</v>
      </c>
      <c r="AY195" s="241" t="s">
        <v>154</v>
      </c>
    </row>
    <row r="196" spans="1:65" s="2" customFormat="1" ht="33" customHeight="1">
      <c r="A196" s="34"/>
      <c r="B196" s="35"/>
      <c r="C196" s="242" t="s">
        <v>218</v>
      </c>
      <c r="D196" s="242" t="s">
        <v>239</v>
      </c>
      <c r="E196" s="243" t="s">
        <v>413</v>
      </c>
      <c r="F196" s="244" t="s">
        <v>938</v>
      </c>
      <c r="G196" s="245" t="s">
        <v>191</v>
      </c>
      <c r="H196" s="246">
        <v>52.521999999999998</v>
      </c>
      <c r="I196" s="247"/>
      <c r="J196" s="248">
        <f>ROUND(I196*H196,2)</f>
        <v>0</v>
      </c>
      <c r="K196" s="244" t="s">
        <v>160</v>
      </c>
      <c r="L196" s="39"/>
      <c r="M196" s="249" t="s">
        <v>1</v>
      </c>
      <c r="N196" s="250" t="s">
        <v>40</v>
      </c>
      <c r="O196" s="71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409</v>
      </c>
      <c r="AT196" s="203" t="s">
        <v>239</v>
      </c>
      <c r="AU196" s="203" t="s">
        <v>85</v>
      </c>
      <c r="AY196" s="17" t="s">
        <v>154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83</v>
      </c>
      <c r="BK196" s="204">
        <f>ROUND(I196*H196,2)</f>
        <v>0</v>
      </c>
      <c r="BL196" s="17" t="s">
        <v>409</v>
      </c>
      <c r="BM196" s="203" t="s">
        <v>279</v>
      </c>
    </row>
    <row r="197" spans="1:65" s="2" customFormat="1" ht="117">
      <c r="A197" s="34"/>
      <c r="B197" s="35"/>
      <c r="C197" s="36"/>
      <c r="D197" s="205" t="s">
        <v>163</v>
      </c>
      <c r="E197" s="36"/>
      <c r="F197" s="206" t="s">
        <v>939</v>
      </c>
      <c r="G197" s="36"/>
      <c r="H197" s="36"/>
      <c r="I197" s="207"/>
      <c r="J197" s="36"/>
      <c r="K197" s="36"/>
      <c r="L197" s="39"/>
      <c r="M197" s="208"/>
      <c r="N197" s="209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163</v>
      </c>
      <c r="AU197" s="17" t="s">
        <v>85</v>
      </c>
    </row>
    <row r="198" spans="1:65" s="2" customFormat="1" ht="29.25">
      <c r="A198" s="34"/>
      <c r="B198" s="35"/>
      <c r="C198" s="36"/>
      <c r="D198" s="205" t="s">
        <v>417</v>
      </c>
      <c r="E198" s="36"/>
      <c r="F198" s="251" t="s">
        <v>418</v>
      </c>
      <c r="G198" s="36"/>
      <c r="H198" s="36"/>
      <c r="I198" s="207"/>
      <c r="J198" s="36"/>
      <c r="K198" s="36"/>
      <c r="L198" s="39"/>
      <c r="M198" s="208"/>
      <c r="N198" s="209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417</v>
      </c>
      <c r="AU198" s="17" t="s">
        <v>85</v>
      </c>
    </row>
    <row r="199" spans="1:65" s="14" customFormat="1" ht="11.25">
      <c r="B199" s="221"/>
      <c r="C199" s="222"/>
      <c r="D199" s="205" t="s">
        <v>164</v>
      </c>
      <c r="E199" s="223" t="s">
        <v>1</v>
      </c>
      <c r="F199" s="224" t="s">
        <v>1040</v>
      </c>
      <c r="G199" s="222"/>
      <c r="H199" s="223" t="s">
        <v>1</v>
      </c>
      <c r="I199" s="225"/>
      <c r="J199" s="222"/>
      <c r="K199" s="222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164</v>
      </c>
      <c r="AU199" s="230" t="s">
        <v>85</v>
      </c>
      <c r="AV199" s="14" t="s">
        <v>83</v>
      </c>
      <c r="AW199" s="14" t="s">
        <v>31</v>
      </c>
      <c r="AX199" s="14" t="s">
        <v>75</v>
      </c>
      <c r="AY199" s="230" t="s">
        <v>154</v>
      </c>
    </row>
    <row r="200" spans="1:65" s="13" customFormat="1" ht="11.25">
      <c r="B200" s="210"/>
      <c r="C200" s="211"/>
      <c r="D200" s="205" t="s">
        <v>164</v>
      </c>
      <c r="E200" s="212" t="s">
        <v>1</v>
      </c>
      <c r="F200" s="213" t="s">
        <v>1041</v>
      </c>
      <c r="G200" s="211"/>
      <c r="H200" s="214">
        <v>46.557000000000002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164</v>
      </c>
      <c r="AU200" s="220" t="s">
        <v>85</v>
      </c>
      <c r="AV200" s="13" t="s">
        <v>85</v>
      </c>
      <c r="AW200" s="13" t="s">
        <v>31</v>
      </c>
      <c r="AX200" s="13" t="s">
        <v>75</v>
      </c>
      <c r="AY200" s="220" t="s">
        <v>154</v>
      </c>
    </row>
    <row r="201" spans="1:65" s="14" customFormat="1" ht="11.25">
      <c r="B201" s="221"/>
      <c r="C201" s="222"/>
      <c r="D201" s="205" t="s">
        <v>164</v>
      </c>
      <c r="E201" s="223" t="s">
        <v>1</v>
      </c>
      <c r="F201" s="224" t="s">
        <v>419</v>
      </c>
      <c r="G201" s="222"/>
      <c r="H201" s="223" t="s">
        <v>1</v>
      </c>
      <c r="I201" s="225"/>
      <c r="J201" s="222"/>
      <c r="K201" s="222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164</v>
      </c>
      <c r="AU201" s="230" t="s">
        <v>85</v>
      </c>
      <c r="AV201" s="14" t="s">
        <v>83</v>
      </c>
      <c r="AW201" s="14" t="s">
        <v>31</v>
      </c>
      <c r="AX201" s="14" t="s">
        <v>75</v>
      </c>
      <c r="AY201" s="230" t="s">
        <v>154</v>
      </c>
    </row>
    <row r="202" spans="1:65" s="13" customFormat="1" ht="11.25">
      <c r="B202" s="210"/>
      <c r="C202" s="211"/>
      <c r="D202" s="205" t="s">
        <v>164</v>
      </c>
      <c r="E202" s="212" t="s">
        <v>1</v>
      </c>
      <c r="F202" s="213" t="s">
        <v>1042</v>
      </c>
      <c r="G202" s="211"/>
      <c r="H202" s="214">
        <v>5.9649999999999999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164</v>
      </c>
      <c r="AU202" s="220" t="s">
        <v>85</v>
      </c>
      <c r="AV202" s="13" t="s">
        <v>85</v>
      </c>
      <c r="AW202" s="13" t="s">
        <v>31</v>
      </c>
      <c r="AX202" s="13" t="s">
        <v>75</v>
      </c>
      <c r="AY202" s="220" t="s">
        <v>154</v>
      </c>
    </row>
    <row r="203" spans="1:65" s="15" customFormat="1" ht="11.25">
      <c r="B203" s="231"/>
      <c r="C203" s="232"/>
      <c r="D203" s="205" t="s">
        <v>164</v>
      </c>
      <c r="E203" s="233" t="s">
        <v>1</v>
      </c>
      <c r="F203" s="234" t="s">
        <v>171</v>
      </c>
      <c r="G203" s="232"/>
      <c r="H203" s="235">
        <v>52.522000000000006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164</v>
      </c>
      <c r="AU203" s="241" t="s">
        <v>85</v>
      </c>
      <c r="AV203" s="15" t="s">
        <v>162</v>
      </c>
      <c r="AW203" s="15" t="s">
        <v>31</v>
      </c>
      <c r="AX203" s="15" t="s">
        <v>83</v>
      </c>
      <c r="AY203" s="241" t="s">
        <v>154</v>
      </c>
    </row>
    <row r="204" spans="1:65" s="2" customFormat="1" ht="37.9" customHeight="1">
      <c r="A204" s="34"/>
      <c r="B204" s="35"/>
      <c r="C204" s="242" t="s">
        <v>281</v>
      </c>
      <c r="D204" s="242" t="s">
        <v>239</v>
      </c>
      <c r="E204" s="243" t="s">
        <v>949</v>
      </c>
      <c r="F204" s="244" t="s">
        <v>950</v>
      </c>
      <c r="G204" s="245" t="s">
        <v>191</v>
      </c>
      <c r="H204" s="246">
        <v>12.24</v>
      </c>
      <c r="I204" s="247"/>
      <c r="J204" s="248">
        <f>ROUND(I204*H204,2)</f>
        <v>0</v>
      </c>
      <c r="K204" s="244" t="s">
        <v>160</v>
      </c>
      <c r="L204" s="39"/>
      <c r="M204" s="249" t="s">
        <v>1</v>
      </c>
      <c r="N204" s="250" t="s">
        <v>40</v>
      </c>
      <c r="O204" s="71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409</v>
      </c>
      <c r="AT204" s="203" t="s">
        <v>239</v>
      </c>
      <c r="AU204" s="203" t="s">
        <v>85</v>
      </c>
      <c r="AY204" s="17" t="s">
        <v>154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83</v>
      </c>
      <c r="BK204" s="204">
        <f>ROUND(I204*H204,2)</f>
        <v>0</v>
      </c>
      <c r="BL204" s="17" t="s">
        <v>409</v>
      </c>
      <c r="BM204" s="203" t="s">
        <v>284</v>
      </c>
    </row>
    <row r="205" spans="1:65" s="2" customFormat="1" ht="117">
      <c r="A205" s="34"/>
      <c r="B205" s="35"/>
      <c r="C205" s="36"/>
      <c r="D205" s="205" t="s">
        <v>163</v>
      </c>
      <c r="E205" s="36"/>
      <c r="F205" s="206" t="s">
        <v>951</v>
      </c>
      <c r="G205" s="36"/>
      <c r="H205" s="36"/>
      <c r="I205" s="207"/>
      <c r="J205" s="36"/>
      <c r="K205" s="36"/>
      <c r="L205" s="39"/>
      <c r="M205" s="208"/>
      <c r="N205" s="20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163</v>
      </c>
      <c r="AU205" s="17" t="s">
        <v>85</v>
      </c>
    </row>
    <row r="206" spans="1:65" s="2" customFormat="1" ht="29.25">
      <c r="A206" s="34"/>
      <c r="B206" s="35"/>
      <c r="C206" s="36"/>
      <c r="D206" s="205" t="s">
        <v>417</v>
      </c>
      <c r="E206" s="36"/>
      <c r="F206" s="251" t="s">
        <v>418</v>
      </c>
      <c r="G206" s="36"/>
      <c r="H206" s="36"/>
      <c r="I206" s="207"/>
      <c r="J206" s="36"/>
      <c r="K206" s="36"/>
      <c r="L206" s="39"/>
      <c r="M206" s="208"/>
      <c r="N206" s="209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417</v>
      </c>
      <c r="AU206" s="17" t="s">
        <v>85</v>
      </c>
    </row>
    <row r="207" spans="1:65" s="14" customFormat="1" ht="11.25">
      <c r="B207" s="221"/>
      <c r="C207" s="222"/>
      <c r="D207" s="205" t="s">
        <v>164</v>
      </c>
      <c r="E207" s="223" t="s">
        <v>1</v>
      </c>
      <c r="F207" s="224" t="s">
        <v>952</v>
      </c>
      <c r="G207" s="222"/>
      <c r="H207" s="223" t="s">
        <v>1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164</v>
      </c>
      <c r="AU207" s="230" t="s">
        <v>85</v>
      </c>
      <c r="AV207" s="14" t="s">
        <v>83</v>
      </c>
      <c r="AW207" s="14" t="s">
        <v>31</v>
      </c>
      <c r="AX207" s="14" t="s">
        <v>75</v>
      </c>
      <c r="AY207" s="230" t="s">
        <v>154</v>
      </c>
    </row>
    <row r="208" spans="1:65" s="13" customFormat="1" ht="11.25">
      <c r="B208" s="210"/>
      <c r="C208" s="211"/>
      <c r="D208" s="205" t="s">
        <v>164</v>
      </c>
      <c r="E208" s="212" t="s">
        <v>1</v>
      </c>
      <c r="F208" s="213" t="s">
        <v>1043</v>
      </c>
      <c r="G208" s="211"/>
      <c r="H208" s="214">
        <v>12.24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164</v>
      </c>
      <c r="AU208" s="220" t="s">
        <v>85</v>
      </c>
      <c r="AV208" s="13" t="s">
        <v>85</v>
      </c>
      <c r="AW208" s="13" t="s">
        <v>31</v>
      </c>
      <c r="AX208" s="13" t="s">
        <v>75</v>
      </c>
      <c r="AY208" s="220" t="s">
        <v>154</v>
      </c>
    </row>
    <row r="209" spans="1:65" s="15" customFormat="1" ht="11.25">
      <c r="B209" s="231"/>
      <c r="C209" s="232"/>
      <c r="D209" s="205" t="s">
        <v>164</v>
      </c>
      <c r="E209" s="233" t="s">
        <v>1</v>
      </c>
      <c r="F209" s="234" t="s">
        <v>171</v>
      </c>
      <c r="G209" s="232"/>
      <c r="H209" s="235">
        <v>12.24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164</v>
      </c>
      <c r="AU209" s="241" t="s">
        <v>85</v>
      </c>
      <c r="AV209" s="15" t="s">
        <v>162</v>
      </c>
      <c r="AW209" s="15" t="s">
        <v>31</v>
      </c>
      <c r="AX209" s="15" t="s">
        <v>83</v>
      </c>
      <c r="AY209" s="241" t="s">
        <v>154</v>
      </c>
    </row>
    <row r="210" spans="1:65" s="12" customFormat="1" ht="22.9" customHeight="1">
      <c r="B210" s="175"/>
      <c r="C210" s="176"/>
      <c r="D210" s="177" t="s">
        <v>74</v>
      </c>
      <c r="E210" s="189" t="s">
        <v>114</v>
      </c>
      <c r="F210" s="189" t="s">
        <v>959</v>
      </c>
      <c r="G210" s="176"/>
      <c r="H210" s="176"/>
      <c r="I210" s="179"/>
      <c r="J210" s="190">
        <f>BK210</f>
        <v>0</v>
      </c>
      <c r="K210" s="176"/>
      <c r="L210" s="181"/>
      <c r="M210" s="182"/>
      <c r="N210" s="183"/>
      <c r="O210" s="183"/>
      <c r="P210" s="184">
        <f>SUM(P211:P215)</f>
        <v>0</v>
      </c>
      <c r="Q210" s="183"/>
      <c r="R210" s="184">
        <f>SUM(R211:R215)</f>
        <v>0</v>
      </c>
      <c r="S210" s="183"/>
      <c r="T210" s="185">
        <f>SUM(T211:T215)</f>
        <v>0</v>
      </c>
      <c r="AR210" s="186" t="s">
        <v>188</v>
      </c>
      <c r="AT210" s="187" t="s">
        <v>74</v>
      </c>
      <c r="AU210" s="187" t="s">
        <v>83</v>
      </c>
      <c r="AY210" s="186" t="s">
        <v>154</v>
      </c>
      <c r="BK210" s="188">
        <f>SUM(BK211:BK215)</f>
        <v>0</v>
      </c>
    </row>
    <row r="211" spans="1:65" s="2" customFormat="1" ht="24.2" customHeight="1">
      <c r="A211" s="34"/>
      <c r="B211" s="35"/>
      <c r="C211" s="242" t="s">
        <v>223</v>
      </c>
      <c r="D211" s="242" t="s">
        <v>239</v>
      </c>
      <c r="E211" s="243" t="s">
        <v>960</v>
      </c>
      <c r="F211" s="244" t="s">
        <v>961</v>
      </c>
      <c r="G211" s="245" t="s">
        <v>159</v>
      </c>
      <c r="H211" s="246">
        <v>1</v>
      </c>
      <c r="I211" s="247"/>
      <c r="J211" s="248">
        <f>ROUND(I211*H211,2)</f>
        <v>0</v>
      </c>
      <c r="K211" s="244" t="s">
        <v>160</v>
      </c>
      <c r="L211" s="39"/>
      <c r="M211" s="249" t="s">
        <v>1</v>
      </c>
      <c r="N211" s="250" t="s">
        <v>40</v>
      </c>
      <c r="O211" s="71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3" t="s">
        <v>162</v>
      </c>
      <c r="AT211" s="203" t="s">
        <v>239</v>
      </c>
      <c r="AU211" s="203" t="s">
        <v>85</v>
      </c>
      <c r="AY211" s="17" t="s">
        <v>154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83</v>
      </c>
      <c r="BK211" s="204">
        <f>ROUND(I211*H211,2)</f>
        <v>0</v>
      </c>
      <c r="BL211" s="17" t="s">
        <v>162</v>
      </c>
      <c r="BM211" s="203" t="s">
        <v>293</v>
      </c>
    </row>
    <row r="212" spans="1:65" s="2" customFormat="1" ht="11.25">
      <c r="A212" s="34"/>
      <c r="B212" s="35"/>
      <c r="C212" s="36"/>
      <c r="D212" s="205" t="s">
        <v>163</v>
      </c>
      <c r="E212" s="36"/>
      <c r="F212" s="206" t="s">
        <v>961</v>
      </c>
      <c r="G212" s="36"/>
      <c r="H212" s="36"/>
      <c r="I212" s="207"/>
      <c r="J212" s="36"/>
      <c r="K212" s="36"/>
      <c r="L212" s="39"/>
      <c r="M212" s="208"/>
      <c r="N212" s="209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163</v>
      </c>
      <c r="AU212" s="17" t="s">
        <v>85</v>
      </c>
    </row>
    <row r="213" spans="1:65" s="14" customFormat="1" ht="22.5">
      <c r="B213" s="221"/>
      <c r="C213" s="222"/>
      <c r="D213" s="205" t="s">
        <v>164</v>
      </c>
      <c r="E213" s="223" t="s">
        <v>1</v>
      </c>
      <c r="F213" s="224" t="s">
        <v>1023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164</v>
      </c>
      <c r="AU213" s="230" t="s">
        <v>85</v>
      </c>
      <c r="AV213" s="14" t="s">
        <v>83</v>
      </c>
      <c r="AW213" s="14" t="s">
        <v>31</v>
      </c>
      <c r="AX213" s="14" t="s">
        <v>75</v>
      </c>
      <c r="AY213" s="230" t="s">
        <v>154</v>
      </c>
    </row>
    <row r="214" spans="1:65" s="13" customFormat="1" ht="11.25">
      <c r="B214" s="210"/>
      <c r="C214" s="211"/>
      <c r="D214" s="205" t="s">
        <v>164</v>
      </c>
      <c r="E214" s="212" t="s">
        <v>1</v>
      </c>
      <c r="F214" s="213" t="s">
        <v>83</v>
      </c>
      <c r="G214" s="211"/>
      <c r="H214" s="214">
        <v>1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164</v>
      </c>
      <c r="AU214" s="220" t="s">
        <v>85</v>
      </c>
      <c r="AV214" s="13" t="s">
        <v>85</v>
      </c>
      <c r="AW214" s="13" t="s">
        <v>31</v>
      </c>
      <c r="AX214" s="13" t="s">
        <v>75</v>
      </c>
      <c r="AY214" s="220" t="s">
        <v>154</v>
      </c>
    </row>
    <row r="215" spans="1:65" s="15" customFormat="1" ht="11.25">
      <c r="B215" s="231"/>
      <c r="C215" s="232"/>
      <c r="D215" s="205" t="s">
        <v>164</v>
      </c>
      <c r="E215" s="233" t="s">
        <v>1</v>
      </c>
      <c r="F215" s="234" t="s">
        <v>171</v>
      </c>
      <c r="G215" s="232"/>
      <c r="H215" s="235">
        <v>1</v>
      </c>
      <c r="I215" s="236"/>
      <c r="J215" s="232"/>
      <c r="K215" s="232"/>
      <c r="L215" s="237"/>
      <c r="M215" s="252"/>
      <c r="N215" s="253"/>
      <c r="O215" s="253"/>
      <c r="P215" s="253"/>
      <c r="Q215" s="253"/>
      <c r="R215" s="253"/>
      <c r="S215" s="253"/>
      <c r="T215" s="254"/>
      <c r="AT215" s="241" t="s">
        <v>164</v>
      </c>
      <c r="AU215" s="241" t="s">
        <v>85</v>
      </c>
      <c r="AV215" s="15" t="s">
        <v>162</v>
      </c>
      <c r="AW215" s="15" t="s">
        <v>31</v>
      </c>
      <c r="AX215" s="15" t="s">
        <v>83</v>
      </c>
      <c r="AY215" s="241" t="s">
        <v>154</v>
      </c>
    </row>
    <row r="216" spans="1:65" s="2" customFormat="1" ht="6.95" customHeight="1">
      <c r="A216" s="34"/>
      <c r="B216" s="54"/>
      <c r="C216" s="55"/>
      <c r="D216" s="55"/>
      <c r="E216" s="55"/>
      <c r="F216" s="55"/>
      <c r="G216" s="55"/>
      <c r="H216" s="55"/>
      <c r="I216" s="55"/>
      <c r="J216" s="55"/>
      <c r="K216" s="55"/>
      <c r="L216" s="39"/>
      <c r="M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</row>
  </sheetData>
  <sheetProtection algorithmName="SHA-512" hashValue="Q8+SI8wm/nlqb+5OpHftCAvCkqOny5YEp9+gMWm+CLEbcAEPcXMPeq2VNMKEMilMIYIhF/uxZYQ5777hyFp++g==" saltValue="gbKD7zlmKngRCmetthqjmO5VEsb42xcWf1tWBcuNu7LiWHtAh//njXfjqF7tCW4bWBlPBbKDF8hvC6mAxMHjPg==" spinCount="100000" sheet="1" objects="1" scenarios="1" formatColumns="0" formatRows="0" autoFilter="0"/>
  <autoFilter ref="C120:K21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topLeftCell="A11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103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1044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ROUND((SUM(BE121:BE218)),  2)</f>
        <v>0</v>
      </c>
      <c r="G33" s="34"/>
      <c r="H33" s="34"/>
      <c r="I33" s="130">
        <v>0.21</v>
      </c>
      <c r="J33" s="129">
        <f>ROUND(((SUM(BE121:BE218))*I33),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ROUND((SUM(BF121:BF218)),  2)</f>
        <v>0</v>
      </c>
      <c r="G34" s="34"/>
      <c r="H34" s="34"/>
      <c r="I34" s="130">
        <v>0.15</v>
      </c>
      <c r="J34" s="129">
        <f>ROUND(((SUM(BF121:BF218))*I34),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ROUND((SUM(BG121:BG218)),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ROUND((SUM(BH121:BH218)),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ROUND((SUM(BI121:BI218)),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07 - P2317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hidden="1" customHeight="1">
      <c r="B98" s="159"/>
      <c r="C98" s="104"/>
      <c r="D98" s="160" t="s">
        <v>136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hidden="1" customHeight="1">
      <c r="B99" s="159"/>
      <c r="C99" s="104"/>
      <c r="D99" s="160" t="s">
        <v>137</v>
      </c>
      <c r="E99" s="161"/>
      <c r="F99" s="161"/>
      <c r="G99" s="161"/>
      <c r="H99" s="161"/>
      <c r="I99" s="161"/>
      <c r="J99" s="162">
        <f>J155</f>
        <v>0</v>
      </c>
      <c r="K99" s="104"/>
      <c r="L99" s="163"/>
    </row>
    <row r="100" spans="1:31" s="10" customFormat="1" ht="19.899999999999999" hidden="1" customHeight="1">
      <c r="B100" s="159"/>
      <c r="C100" s="104"/>
      <c r="D100" s="160" t="s">
        <v>138</v>
      </c>
      <c r="E100" s="161"/>
      <c r="F100" s="161"/>
      <c r="G100" s="161"/>
      <c r="H100" s="161"/>
      <c r="I100" s="161"/>
      <c r="J100" s="162">
        <f>J186</f>
        <v>0</v>
      </c>
      <c r="K100" s="104"/>
      <c r="L100" s="163"/>
    </row>
    <row r="101" spans="1:31" s="10" customFormat="1" ht="19.899999999999999" hidden="1" customHeight="1">
      <c r="B101" s="159"/>
      <c r="C101" s="104"/>
      <c r="D101" s="160" t="s">
        <v>890</v>
      </c>
      <c r="E101" s="161"/>
      <c r="F101" s="161"/>
      <c r="G101" s="161"/>
      <c r="H101" s="161"/>
      <c r="I101" s="161"/>
      <c r="J101" s="162">
        <f>J213</f>
        <v>0</v>
      </c>
      <c r="K101" s="104"/>
      <c r="L101" s="163"/>
    </row>
    <row r="102" spans="1:31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1" t="str">
        <f>E7</f>
        <v>Oprava trati v úseku Beroun Závodí - Hýskov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E9</f>
        <v>SO 07 - P2317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19. 7. 2021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Ing. Aleš Bednář</v>
      </c>
      <c r="G117" s="36"/>
      <c r="H117" s="36"/>
      <c r="I117" s="29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32</v>
      </c>
      <c r="J118" s="32" t="str">
        <f>E24</f>
        <v>Lukáš Kot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140</v>
      </c>
      <c r="D120" s="167" t="s">
        <v>60</v>
      </c>
      <c r="E120" s="167" t="s">
        <v>56</v>
      </c>
      <c r="F120" s="167" t="s">
        <v>57</v>
      </c>
      <c r="G120" s="167" t="s">
        <v>141</v>
      </c>
      <c r="H120" s="167" t="s">
        <v>142</v>
      </c>
      <c r="I120" s="167" t="s">
        <v>143</v>
      </c>
      <c r="J120" s="167" t="s">
        <v>131</v>
      </c>
      <c r="K120" s="168" t="s">
        <v>144</v>
      </c>
      <c r="L120" s="169"/>
      <c r="M120" s="75" t="s">
        <v>1</v>
      </c>
      <c r="N120" s="76" t="s">
        <v>39</v>
      </c>
      <c r="O120" s="76" t="s">
        <v>145</v>
      </c>
      <c r="P120" s="76" t="s">
        <v>146</v>
      </c>
      <c r="Q120" s="76" t="s">
        <v>147</v>
      </c>
      <c r="R120" s="76" t="s">
        <v>148</v>
      </c>
      <c r="S120" s="76" t="s">
        <v>149</v>
      </c>
      <c r="T120" s="77" t="s">
        <v>150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151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133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74</v>
      </c>
      <c r="E122" s="178" t="s">
        <v>152</v>
      </c>
      <c r="F122" s="178" t="s">
        <v>153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P123+P155+P186+P213</f>
        <v>0</v>
      </c>
      <c r="Q122" s="183"/>
      <c r="R122" s="184">
        <f>R123+R155+R186+R213</f>
        <v>0</v>
      </c>
      <c r="S122" s="183"/>
      <c r="T122" s="185">
        <f>T123+T155+T186+T213</f>
        <v>0</v>
      </c>
      <c r="AR122" s="186" t="s">
        <v>83</v>
      </c>
      <c r="AT122" s="187" t="s">
        <v>74</v>
      </c>
      <c r="AU122" s="187" t="s">
        <v>75</v>
      </c>
      <c r="AY122" s="186" t="s">
        <v>154</v>
      </c>
      <c r="BK122" s="188">
        <f>BK123+BK155+BK186+BK213</f>
        <v>0</v>
      </c>
    </row>
    <row r="123" spans="1:65" s="12" customFormat="1" ht="22.9" customHeight="1">
      <c r="B123" s="175"/>
      <c r="C123" s="176"/>
      <c r="D123" s="177" t="s">
        <v>74</v>
      </c>
      <c r="E123" s="189" t="s">
        <v>85</v>
      </c>
      <c r="F123" s="189" t="s">
        <v>187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SUM(P124:P154)</f>
        <v>0</v>
      </c>
      <c r="Q123" s="183"/>
      <c r="R123" s="184">
        <f>SUM(R124:R154)</f>
        <v>0</v>
      </c>
      <c r="S123" s="183"/>
      <c r="T123" s="185">
        <f>SUM(T124:T154)</f>
        <v>0</v>
      </c>
      <c r="AR123" s="186" t="s">
        <v>83</v>
      </c>
      <c r="AT123" s="187" t="s">
        <v>74</v>
      </c>
      <c r="AU123" s="187" t="s">
        <v>83</v>
      </c>
      <c r="AY123" s="186" t="s">
        <v>154</v>
      </c>
      <c r="BK123" s="188">
        <f>SUM(BK124:BK154)</f>
        <v>0</v>
      </c>
    </row>
    <row r="124" spans="1:65" s="2" customFormat="1" ht="24.2" customHeight="1">
      <c r="A124" s="34"/>
      <c r="B124" s="35"/>
      <c r="C124" s="191" t="s">
        <v>83</v>
      </c>
      <c r="D124" s="191" t="s">
        <v>156</v>
      </c>
      <c r="E124" s="192" t="s">
        <v>967</v>
      </c>
      <c r="F124" s="193" t="s">
        <v>968</v>
      </c>
      <c r="G124" s="194" t="s">
        <v>310</v>
      </c>
      <c r="H124" s="195">
        <v>9.6</v>
      </c>
      <c r="I124" s="196"/>
      <c r="J124" s="197">
        <f>ROUND(I124*H124,2)</f>
        <v>0</v>
      </c>
      <c r="K124" s="193" t="s">
        <v>1</v>
      </c>
      <c r="L124" s="198"/>
      <c r="M124" s="199" t="s">
        <v>1</v>
      </c>
      <c r="N124" s="200" t="s">
        <v>40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161</v>
      </c>
      <c r="AT124" s="203" t="s">
        <v>156</v>
      </c>
      <c r="AU124" s="203" t="s">
        <v>85</v>
      </c>
      <c r="AY124" s="17" t="s">
        <v>154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83</v>
      </c>
      <c r="BK124" s="204">
        <f>ROUND(I124*H124,2)</f>
        <v>0</v>
      </c>
      <c r="BL124" s="17" t="s">
        <v>162</v>
      </c>
      <c r="BM124" s="203" t="s">
        <v>85</v>
      </c>
    </row>
    <row r="125" spans="1:65" s="2" customFormat="1" ht="11.25">
      <c r="A125" s="34"/>
      <c r="B125" s="35"/>
      <c r="C125" s="36"/>
      <c r="D125" s="205" t="s">
        <v>163</v>
      </c>
      <c r="E125" s="36"/>
      <c r="F125" s="206" t="s">
        <v>968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85</v>
      </c>
    </row>
    <row r="126" spans="1:65" s="14" customFormat="1" ht="22.5">
      <c r="B126" s="221"/>
      <c r="C126" s="222"/>
      <c r="D126" s="205" t="s">
        <v>164</v>
      </c>
      <c r="E126" s="223" t="s">
        <v>1</v>
      </c>
      <c r="F126" s="224" t="s">
        <v>893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164</v>
      </c>
      <c r="AU126" s="230" t="s">
        <v>85</v>
      </c>
      <c r="AV126" s="14" t="s">
        <v>83</v>
      </c>
      <c r="AW126" s="14" t="s">
        <v>31</v>
      </c>
      <c r="AX126" s="14" t="s">
        <v>75</v>
      </c>
      <c r="AY126" s="230" t="s">
        <v>154</v>
      </c>
    </row>
    <row r="127" spans="1:65" s="13" customFormat="1" ht="11.25">
      <c r="B127" s="210"/>
      <c r="C127" s="211"/>
      <c r="D127" s="205" t="s">
        <v>164</v>
      </c>
      <c r="E127" s="212" t="s">
        <v>1</v>
      </c>
      <c r="F127" s="213" t="s">
        <v>969</v>
      </c>
      <c r="G127" s="211"/>
      <c r="H127" s="214">
        <v>9.6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85</v>
      </c>
      <c r="AV127" s="13" t="s">
        <v>85</v>
      </c>
      <c r="AW127" s="13" t="s">
        <v>31</v>
      </c>
      <c r="AX127" s="13" t="s">
        <v>75</v>
      </c>
      <c r="AY127" s="220" t="s">
        <v>154</v>
      </c>
    </row>
    <row r="128" spans="1:65" s="15" customFormat="1" ht="11.25">
      <c r="B128" s="231"/>
      <c r="C128" s="232"/>
      <c r="D128" s="205" t="s">
        <v>164</v>
      </c>
      <c r="E128" s="233" t="s">
        <v>1</v>
      </c>
      <c r="F128" s="234" t="s">
        <v>171</v>
      </c>
      <c r="G128" s="232"/>
      <c r="H128" s="235">
        <v>9.6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164</v>
      </c>
      <c r="AU128" s="241" t="s">
        <v>85</v>
      </c>
      <c r="AV128" s="15" t="s">
        <v>162</v>
      </c>
      <c r="AW128" s="15" t="s">
        <v>31</v>
      </c>
      <c r="AX128" s="15" t="s">
        <v>83</v>
      </c>
      <c r="AY128" s="241" t="s">
        <v>154</v>
      </c>
    </row>
    <row r="129" spans="1:65" s="2" customFormat="1" ht="21.75" customHeight="1">
      <c r="A129" s="34"/>
      <c r="B129" s="35"/>
      <c r="C129" s="191" t="s">
        <v>85</v>
      </c>
      <c r="D129" s="191" t="s">
        <v>156</v>
      </c>
      <c r="E129" s="192" t="s">
        <v>215</v>
      </c>
      <c r="F129" s="193" t="s">
        <v>216</v>
      </c>
      <c r="G129" s="194" t="s">
        <v>217</v>
      </c>
      <c r="H129" s="195">
        <v>3</v>
      </c>
      <c r="I129" s="196"/>
      <c r="J129" s="197">
        <f>ROUND(I129*H129,2)</f>
        <v>0</v>
      </c>
      <c r="K129" s="193" t="s">
        <v>160</v>
      </c>
      <c r="L129" s="198"/>
      <c r="M129" s="199" t="s">
        <v>1</v>
      </c>
      <c r="N129" s="200" t="s">
        <v>40</v>
      </c>
      <c r="O129" s="7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161</v>
      </c>
      <c r="AT129" s="203" t="s">
        <v>156</v>
      </c>
      <c r="AU129" s="203" t="s">
        <v>85</v>
      </c>
      <c r="AY129" s="17" t="s">
        <v>154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83</v>
      </c>
      <c r="BK129" s="204">
        <f>ROUND(I129*H129,2)</f>
        <v>0</v>
      </c>
      <c r="BL129" s="17" t="s">
        <v>162</v>
      </c>
      <c r="BM129" s="203" t="s">
        <v>162</v>
      </c>
    </row>
    <row r="130" spans="1:65" s="2" customFormat="1" ht="11.25">
      <c r="A130" s="34"/>
      <c r="B130" s="35"/>
      <c r="C130" s="36"/>
      <c r="D130" s="205" t="s">
        <v>163</v>
      </c>
      <c r="E130" s="36"/>
      <c r="F130" s="206" t="s">
        <v>216</v>
      </c>
      <c r="G130" s="36"/>
      <c r="H130" s="36"/>
      <c r="I130" s="207"/>
      <c r="J130" s="36"/>
      <c r="K130" s="36"/>
      <c r="L130" s="39"/>
      <c r="M130" s="208"/>
      <c r="N130" s="20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163</v>
      </c>
      <c r="AU130" s="17" t="s">
        <v>85</v>
      </c>
    </row>
    <row r="131" spans="1:65" s="14" customFormat="1" ht="11.25">
      <c r="B131" s="221"/>
      <c r="C131" s="222"/>
      <c r="D131" s="205" t="s">
        <v>164</v>
      </c>
      <c r="E131" s="223" t="s">
        <v>1</v>
      </c>
      <c r="F131" s="224" t="s">
        <v>895</v>
      </c>
      <c r="G131" s="222"/>
      <c r="H131" s="223" t="s">
        <v>1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164</v>
      </c>
      <c r="AU131" s="230" t="s">
        <v>85</v>
      </c>
      <c r="AV131" s="14" t="s">
        <v>83</v>
      </c>
      <c r="AW131" s="14" t="s">
        <v>31</v>
      </c>
      <c r="AX131" s="14" t="s">
        <v>75</v>
      </c>
      <c r="AY131" s="230" t="s">
        <v>154</v>
      </c>
    </row>
    <row r="132" spans="1:65" s="13" customFormat="1" ht="11.25">
      <c r="B132" s="210"/>
      <c r="C132" s="211"/>
      <c r="D132" s="205" t="s">
        <v>164</v>
      </c>
      <c r="E132" s="212" t="s">
        <v>1</v>
      </c>
      <c r="F132" s="213" t="s">
        <v>964</v>
      </c>
      <c r="G132" s="211"/>
      <c r="H132" s="214">
        <v>3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164</v>
      </c>
      <c r="AU132" s="220" t="s">
        <v>85</v>
      </c>
      <c r="AV132" s="13" t="s">
        <v>85</v>
      </c>
      <c r="AW132" s="13" t="s">
        <v>31</v>
      </c>
      <c r="AX132" s="13" t="s">
        <v>75</v>
      </c>
      <c r="AY132" s="220" t="s">
        <v>154</v>
      </c>
    </row>
    <row r="133" spans="1:65" s="15" customFormat="1" ht="11.25">
      <c r="B133" s="231"/>
      <c r="C133" s="232"/>
      <c r="D133" s="205" t="s">
        <v>164</v>
      </c>
      <c r="E133" s="233" t="s">
        <v>1</v>
      </c>
      <c r="F133" s="234" t="s">
        <v>171</v>
      </c>
      <c r="G133" s="232"/>
      <c r="H133" s="235">
        <v>3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164</v>
      </c>
      <c r="AU133" s="241" t="s">
        <v>85</v>
      </c>
      <c r="AV133" s="15" t="s">
        <v>162</v>
      </c>
      <c r="AW133" s="15" t="s">
        <v>31</v>
      </c>
      <c r="AX133" s="15" t="s">
        <v>83</v>
      </c>
      <c r="AY133" s="241" t="s">
        <v>154</v>
      </c>
    </row>
    <row r="134" spans="1:65" s="2" customFormat="1" ht="16.5" customHeight="1">
      <c r="A134" s="34"/>
      <c r="B134" s="35"/>
      <c r="C134" s="191" t="s">
        <v>178</v>
      </c>
      <c r="D134" s="191" t="s">
        <v>156</v>
      </c>
      <c r="E134" s="192" t="s">
        <v>908</v>
      </c>
      <c r="F134" s="193" t="s">
        <v>909</v>
      </c>
      <c r="G134" s="194" t="s">
        <v>910</v>
      </c>
      <c r="H134" s="195">
        <v>5</v>
      </c>
      <c r="I134" s="196"/>
      <c r="J134" s="197">
        <f>ROUND(I134*H134,2)</f>
        <v>0</v>
      </c>
      <c r="K134" s="193" t="s">
        <v>160</v>
      </c>
      <c r="L134" s="198"/>
      <c r="M134" s="199" t="s">
        <v>1</v>
      </c>
      <c r="N134" s="200" t="s">
        <v>40</v>
      </c>
      <c r="O134" s="7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161</v>
      </c>
      <c r="AT134" s="203" t="s">
        <v>156</v>
      </c>
      <c r="AU134" s="203" t="s">
        <v>85</v>
      </c>
      <c r="AY134" s="17" t="s">
        <v>154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83</v>
      </c>
      <c r="BK134" s="204">
        <f>ROUND(I134*H134,2)</f>
        <v>0</v>
      </c>
      <c r="BL134" s="17" t="s">
        <v>162</v>
      </c>
      <c r="BM134" s="203" t="s">
        <v>181</v>
      </c>
    </row>
    <row r="135" spans="1:65" s="2" customFormat="1" ht="11.25">
      <c r="A135" s="34"/>
      <c r="B135" s="35"/>
      <c r="C135" s="36"/>
      <c r="D135" s="205" t="s">
        <v>163</v>
      </c>
      <c r="E135" s="36"/>
      <c r="F135" s="206" t="s">
        <v>909</v>
      </c>
      <c r="G135" s="36"/>
      <c r="H135" s="36"/>
      <c r="I135" s="207"/>
      <c r="J135" s="36"/>
      <c r="K135" s="36"/>
      <c r="L135" s="39"/>
      <c r="M135" s="208"/>
      <c r="N135" s="20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163</v>
      </c>
      <c r="AU135" s="17" t="s">
        <v>85</v>
      </c>
    </row>
    <row r="136" spans="1:65" s="13" customFormat="1" ht="11.25">
      <c r="B136" s="210"/>
      <c r="C136" s="211"/>
      <c r="D136" s="205" t="s">
        <v>164</v>
      </c>
      <c r="E136" s="212" t="s">
        <v>1</v>
      </c>
      <c r="F136" s="213" t="s">
        <v>188</v>
      </c>
      <c r="G136" s="211"/>
      <c r="H136" s="214">
        <v>5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164</v>
      </c>
      <c r="AU136" s="220" t="s">
        <v>85</v>
      </c>
      <c r="AV136" s="13" t="s">
        <v>85</v>
      </c>
      <c r="AW136" s="13" t="s">
        <v>31</v>
      </c>
      <c r="AX136" s="13" t="s">
        <v>75</v>
      </c>
      <c r="AY136" s="220" t="s">
        <v>154</v>
      </c>
    </row>
    <row r="137" spans="1:65" s="15" customFormat="1" ht="11.25">
      <c r="B137" s="231"/>
      <c r="C137" s="232"/>
      <c r="D137" s="205" t="s">
        <v>164</v>
      </c>
      <c r="E137" s="233" t="s">
        <v>1</v>
      </c>
      <c r="F137" s="234" t="s">
        <v>171</v>
      </c>
      <c r="G137" s="232"/>
      <c r="H137" s="235">
        <v>5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164</v>
      </c>
      <c r="AU137" s="241" t="s">
        <v>85</v>
      </c>
      <c r="AV137" s="15" t="s">
        <v>162</v>
      </c>
      <c r="AW137" s="15" t="s">
        <v>31</v>
      </c>
      <c r="AX137" s="15" t="s">
        <v>83</v>
      </c>
      <c r="AY137" s="241" t="s">
        <v>154</v>
      </c>
    </row>
    <row r="138" spans="1:65" s="2" customFormat="1" ht="16.5" customHeight="1">
      <c r="A138" s="34"/>
      <c r="B138" s="35"/>
      <c r="C138" s="191" t="s">
        <v>162</v>
      </c>
      <c r="D138" s="191" t="s">
        <v>156</v>
      </c>
      <c r="E138" s="192" t="s">
        <v>976</v>
      </c>
      <c r="F138" s="193" t="s">
        <v>977</v>
      </c>
      <c r="G138" s="194" t="s">
        <v>398</v>
      </c>
      <c r="H138" s="195">
        <v>180</v>
      </c>
      <c r="I138" s="196"/>
      <c r="J138" s="197">
        <f>ROUND(I138*H138,2)</f>
        <v>0</v>
      </c>
      <c r="K138" s="193" t="s">
        <v>160</v>
      </c>
      <c r="L138" s="198"/>
      <c r="M138" s="199" t="s">
        <v>1</v>
      </c>
      <c r="N138" s="200" t="s">
        <v>40</v>
      </c>
      <c r="O138" s="7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161</v>
      </c>
      <c r="AT138" s="203" t="s">
        <v>156</v>
      </c>
      <c r="AU138" s="203" t="s">
        <v>85</v>
      </c>
      <c r="AY138" s="17" t="s">
        <v>154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83</v>
      </c>
      <c r="BK138" s="204">
        <f>ROUND(I138*H138,2)</f>
        <v>0</v>
      </c>
      <c r="BL138" s="17" t="s">
        <v>162</v>
      </c>
      <c r="BM138" s="203" t="s">
        <v>161</v>
      </c>
    </row>
    <row r="139" spans="1:65" s="2" customFormat="1" ht="11.25">
      <c r="A139" s="34"/>
      <c r="B139" s="35"/>
      <c r="C139" s="36"/>
      <c r="D139" s="205" t="s">
        <v>163</v>
      </c>
      <c r="E139" s="36"/>
      <c r="F139" s="206" t="s">
        <v>977</v>
      </c>
      <c r="G139" s="36"/>
      <c r="H139" s="36"/>
      <c r="I139" s="207"/>
      <c r="J139" s="36"/>
      <c r="K139" s="36"/>
      <c r="L139" s="39"/>
      <c r="M139" s="208"/>
      <c r="N139" s="209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163</v>
      </c>
      <c r="AU139" s="17" t="s">
        <v>85</v>
      </c>
    </row>
    <row r="140" spans="1:65" s="14" customFormat="1" ht="22.5">
      <c r="B140" s="221"/>
      <c r="C140" s="222"/>
      <c r="D140" s="205" t="s">
        <v>164</v>
      </c>
      <c r="E140" s="223" t="s">
        <v>1</v>
      </c>
      <c r="F140" s="224" t="s">
        <v>978</v>
      </c>
      <c r="G140" s="222"/>
      <c r="H140" s="223" t="s">
        <v>1</v>
      </c>
      <c r="I140" s="225"/>
      <c r="J140" s="222"/>
      <c r="K140" s="222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164</v>
      </c>
      <c r="AU140" s="230" t="s">
        <v>85</v>
      </c>
      <c r="AV140" s="14" t="s">
        <v>83</v>
      </c>
      <c r="AW140" s="14" t="s">
        <v>31</v>
      </c>
      <c r="AX140" s="14" t="s">
        <v>75</v>
      </c>
      <c r="AY140" s="230" t="s">
        <v>154</v>
      </c>
    </row>
    <row r="141" spans="1:65" s="13" customFormat="1" ht="11.25">
      <c r="B141" s="210"/>
      <c r="C141" s="211"/>
      <c r="D141" s="205" t="s">
        <v>164</v>
      </c>
      <c r="E141" s="212" t="s">
        <v>1</v>
      </c>
      <c r="F141" s="213" t="s">
        <v>1045</v>
      </c>
      <c r="G141" s="211"/>
      <c r="H141" s="214">
        <v>180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164</v>
      </c>
      <c r="AU141" s="220" t="s">
        <v>85</v>
      </c>
      <c r="AV141" s="13" t="s">
        <v>85</v>
      </c>
      <c r="AW141" s="13" t="s">
        <v>31</v>
      </c>
      <c r="AX141" s="13" t="s">
        <v>75</v>
      </c>
      <c r="AY141" s="220" t="s">
        <v>154</v>
      </c>
    </row>
    <row r="142" spans="1:65" s="15" customFormat="1" ht="11.25">
      <c r="B142" s="231"/>
      <c r="C142" s="232"/>
      <c r="D142" s="205" t="s">
        <v>164</v>
      </c>
      <c r="E142" s="233" t="s">
        <v>1</v>
      </c>
      <c r="F142" s="234" t="s">
        <v>171</v>
      </c>
      <c r="G142" s="232"/>
      <c r="H142" s="235">
        <v>180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164</v>
      </c>
      <c r="AU142" s="241" t="s">
        <v>85</v>
      </c>
      <c r="AV142" s="15" t="s">
        <v>162</v>
      </c>
      <c r="AW142" s="15" t="s">
        <v>31</v>
      </c>
      <c r="AX142" s="15" t="s">
        <v>83</v>
      </c>
      <c r="AY142" s="241" t="s">
        <v>154</v>
      </c>
    </row>
    <row r="143" spans="1:65" s="2" customFormat="1" ht="24.2" customHeight="1">
      <c r="A143" s="34"/>
      <c r="B143" s="35"/>
      <c r="C143" s="191" t="s">
        <v>188</v>
      </c>
      <c r="D143" s="191" t="s">
        <v>156</v>
      </c>
      <c r="E143" s="192" t="s">
        <v>980</v>
      </c>
      <c r="F143" s="193" t="s">
        <v>981</v>
      </c>
      <c r="G143" s="194" t="s">
        <v>191</v>
      </c>
      <c r="H143" s="195">
        <v>20.25</v>
      </c>
      <c r="I143" s="196"/>
      <c r="J143" s="197">
        <f>ROUND(I143*H143,2)</f>
        <v>0</v>
      </c>
      <c r="K143" s="193" t="s">
        <v>160</v>
      </c>
      <c r="L143" s="198"/>
      <c r="M143" s="199" t="s">
        <v>1</v>
      </c>
      <c r="N143" s="200" t="s">
        <v>40</v>
      </c>
      <c r="O143" s="7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161</v>
      </c>
      <c r="AT143" s="203" t="s">
        <v>156</v>
      </c>
      <c r="AU143" s="203" t="s">
        <v>85</v>
      </c>
      <c r="AY143" s="17" t="s">
        <v>154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83</v>
      </c>
      <c r="BK143" s="204">
        <f>ROUND(I143*H143,2)</f>
        <v>0</v>
      </c>
      <c r="BL143" s="17" t="s">
        <v>162</v>
      </c>
      <c r="BM143" s="203" t="s">
        <v>192</v>
      </c>
    </row>
    <row r="144" spans="1:65" s="2" customFormat="1" ht="11.25">
      <c r="A144" s="34"/>
      <c r="B144" s="35"/>
      <c r="C144" s="36"/>
      <c r="D144" s="205" t="s">
        <v>163</v>
      </c>
      <c r="E144" s="36"/>
      <c r="F144" s="206" t="s">
        <v>981</v>
      </c>
      <c r="G144" s="36"/>
      <c r="H144" s="36"/>
      <c r="I144" s="207"/>
      <c r="J144" s="36"/>
      <c r="K144" s="36"/>
      <c r="L144" s="39"/>
      <c r="M144" s="208"/>
      <c r="N144" s="20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163</v>
      </c>
      <c r="AU144" s="17" t="s">
        <v>85</v>
      </c>
    </row>
    <row r="145" spans="1:65" s="13" customFormat="1" ht="11.25">
      <c r="B145" s="210"/>
      <c r="C145" s="211"/>
      <c r="D145" s="205" t="s">
        <v>164</v>
      </c>
      <c r="E145" s="212" t="s">
        <v>1</v>
      </c>
      <c r="F145" s="213" t="s">
        <v>1046</v>
      </c>
      <c r="G145" s="211"/>
      <c r="H145" s="214">
        <v>20.25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164</v>
      </c>
      <c r="AU145" s="220" t="s">
        <v>85</v>
      </c>
      <c r="AV145" s="13" t="s">
        <v>85</v>
      </c>
      <c r="AW145" s="13" t="s">
        <v>31</v>
      </c>
      <c r="AX145" s="13" t="s">
        <v>75</v>
      </c>
      <c r="AY145" s="220" t="s">
        <v>154</v>
      </c>
    </row>
    <row r="146" spans="1:65" s="15" customFormat="1" ht="11.25">
      <c r="B146" s="231"/>
      <c r="C146" s="232"/>
      <c r="D146" s="205" t="s">
        <v>164</v>
      </c>
      <c r="E146" s="233" t="s">
        <v>1</v>
      </c>
      <c r="F146" s="234" t="s">
        <v>171</v>
      </c>
      <c r="G146" s="232"/>
      <c r="H146" s="235">
        <v>20.25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164</v>
      </c>
      <c r="AU146" s="241" t="s">
        <v>85</v>
      </c>
      <c r="AV146" s="15" t="s">
        <v>162</v>
      </c>
      <c r="AW146" s="15" t="s">
        <v>31</v>
      </c>
      <c r="AX146" s="15" t="s">
        <v>83</v>
      </c>
      <c r="AY146" s="241" t="s">
        <v>154</v>
      </c>
    </row>
    <row r="147" spans="1:65" s="2" customFormat="1" ht="21.75" customHeight="1">
      <c r="A147" s="34"/>
      <c r="B147" s="35"/>
      <c r="C147" s="191" t="s">
        <v>181</v>
      </c>
      <c r="D147" s="191" t="s">
        <v>156</v>
      </c>
      <c r="E147" s="192" t="s">
        <v>902</v>
      </c>
      <c r="F147" s="193" t="s">
        <v>903</v>
      </c>
      <c r="G147" s="194" t="s">
        <v>191</v>
      </c>
      <c r="H147" s="195">
        <v>18</v>
      </c>
      <c r="I147" s="196"/>
      <c r="J147" s="197">
        <f>ROUND(I147*H147,2)</f>
        <v>0</v>
      </c>
      <c r="K147" s="193" t="s">
        <v>160</v>
      </c>
      <c r="L147" s="198"/>
      <c r="M147" s="199" t="s">
        <v>1</v>
      </c>
      <c r="N147" s="200" t="s">
        <v>40</v>
      </c>
      <c r="O147" s="7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161</v>
      </c>
      <c r="AT147" s="203" t="s">
        <v>156</v>
      </c>
      <c r="AU147" s="203" t="s">
        <v>85</v>
      </c>
      <c r="AY147" s="17" t="s">
        <v>154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83</v>
      </c>
      <c r="BK147" s="204">
        <f>ROUND(I147*H147,2)</f>
        <v>0</v>
      </c>
      <c r="BL147" s="17" t="s">
        <v>162</v>
      </c>
      <c r="BM147" s="203" t="s">
        <v>175</v>
      </c>
    </row>
    <row r="148" spans="1:65" s="2" customFormat="1" ht="11.25">
      <c r="A148" s="34"/>
      <c r="B148" s="35"/>
      <c r="C148" s="36"/>
      <c r="D148" s="205" t="s">
        <v>163</v>
      </c>
      <c r="E148" s="36"/>
      <c r="F148" s="206" t="s">
        <v>903</v>
      </c>
      <c r="G148" s="36"/>
      <c r="H148" s="36"/>
      <c r="I148" s="207"/>
      <c r="J148" s="36"/>
      <c r="K148" s="36"/>
      <c r="L148" s="39"/>
      <c r="M148" s="208"/>
      <c r="N148" s="20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163</v>
      </c>
      <c r="AU148" s="17" t="s">
        <v>85</v>
      </c>
    </row>
    <row r="149" spans="1:65" s="13" customFormat="1" ht="11.25">
      <c r="B149" s="210"/>
      <c r="C149" s="211"/>
      <c r="D149" s="205" t="s">
        <v>164</v>
      </c>
      <c r="E149" s="212" t="s">
        <v>1</v>
      </c>
      <c r="F149" s="213" t="s">
        <v>1047</v>
      </c>
      <c r="G149" s="211"/>
      <c r="H149" s="214">
        <v>18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164</v>
      </c>
      <c r="AU149" s="220" t="s">
        <v>85</v>
      </c>
      <c r="AV149" s="13" t="s">
        <v>85</v>
      </c>
      <c r="AW149" s="13" t="s">
        <v>31</v>
      </c>
      <c r="AX149" s="13" t="s">
        <v>75</v>
      </c>
      <c r="AY149" s="220" t="s">
        <v>154</v>
      </c>
    </row>
    <row r="150" spans="1:65" s="15" customFormat="1" ht="11.25">
      <c r="B150" s="231"/>
      <c r="C150" s="232"/>
      <c r="D150" s="205" t="s">
        <v>164</v>
      </c>
      <c r="E150" s="233" t="s">
        <v>1</v>
      </c>
      <c r="F150" s="234" t="s">
        <v>171</v>
      </c>
      <c r="G150" s="232"/>
      <c r="H150" s="235">
        <v>18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164</v>
      </c>
      <c r="AU150" s="241" t="s">
        <v>85</v>
      </c>
      <c r="AV150" s="15" t="s">
        <v>162</v>
      </c>
      <c r="AW150" s="15" t="s">
        <v>31</v>
      </c>
      <c r="AX150" s="15" t="s">
        <v>83</v>
      </c>
      <c r="AY150" s="241" t="s">
        <v>154</v>
      </c>
    </row>
    <row r="151" spans="1:65" s="2" customFormat="1" ht="24.2" customHeight="1">
      <c r="A151" s="34"/>
      <c r="B151" s="35"/>
      <c r="C151" s="191" t="s">
        <v>206</v>
      </c>
      <c r="D151" s="191" t="s">
        <v>156</v>
      </c>
      <c r="E151" s="192" t="s">
        <v>905</v>
      </c>
      <c r="F151" s="193" t="s">
        <v>906</v>
      </c>
      <c r="G151" s="194" t="s">
        <v>191</v>
      </c>
      <c r="H151" s="195">
        <v>18</v>
      </c>
      <c r="I151" s="196"/>
      <c r="J151" s="197">
        <f>ROUND(I151*H151,2)</f>
        <v>0</v>
      </c>
      <c r="K151" s="193" t="s">
        <v>160</v>
      </c>
      <c r="L151" s="198"/>
      <c r="M151" s="199" t="s">
        <v>1</v>
      </c>
      <c r="N151" s="200" t="s">
        <v>40</v>
      </c>
      <c r="O151" s="71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161</v>
      </c>
      <c r="AT151" s="203" t="s">
        <v>156</v>
      </c>
      <c r="AU151" s="203" t="s">
        <v>85</v>
      </c>
      <c r="AY151" s="17" t="s">
        <v>154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83</v>
      </c>
      <c r="BK151" s="204">
        <f>ROUND(I151*H151,2)</f>
        <v>0</v>
      </c>
      <c r="BL151" s="17" t="s">
        <v>162</v>
      </c>
      <c r="BM151" s="203" t="s">
        <v>209</v>
      </c>
    </row>
    <row r="152" spans="1:65" s="2" customFormat="1" ht="11.25">
      <c r="A152" s="34"/>
      <c r="B152" s="35"/>
      <c r="C152" s="36"/>
      <c r="D152" s="205" t="s">
        <v>163</v>
      </c>
      <c r="E152" s="36"/>
      <c r="F152" s="206" t="s">
        <v>906</v>
      </c>
      <c r="G152" s="36"/>
      <c r="H152" s="36"/>
      <c r="I152" s="207"/>
      <c r="J152" s="36"/>
      <c r="K152" s="36"/>
      <c r="L152" s="39"/>
      <c r="M152" s="208"/>
      <c r="N152" s="20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163</v>
      </c>
      <c r="AU152" s="17" t="s">
        <v>85</v>
      </c>
    </row>
    <row r="153" spans="1:65" s="13" customFormat="1" ht="11.25">
      <c r="B153" s="210"/>
      <c r="C153" s="211"/>
      <c r="D153" s="205" t="s">
        <v>164</v>
      </c>
      <c r="E153" s="212" t="s">
        <v>1</v>
      </c>
      <c r="F153" s="213" t="s">
        <v>1047</v>
      </c>
      <c r="G153" s="211"/>
      <c r="H153" s="214">
        <v>18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164</v>
      </c>
      <c r="AU153" s="220" t="s">
        <v>85</v>
      </c>
      <c r="AV153" s="13" t="s">
        <v>85</v>
      </c>
      <c r="AW153" s="13" t="s">
        <v>31</v>
      </c>
      <c r="AX153" s="13" t="s">
        <v>75</v>
      </c>
      <c r="AY153" s="220" t="s">
        <v>154</v>
      </c>
    </row>
    <row r="154" spans="1:65" s="15" customFormat="1" ht="11.25">
      <c r="B154" s="231"/>
      <c r="C154" s="232"/>
      <c r="D154" s="205" t="s">
        <v>164</v>
      </c>
      <c r="E154" s="233" t="s">
        <v>1</v>
      </c>
      <c r="F154" s="234" t="s">
        <v>171</v>
      </c>
      <c r="G154" s="232"/>
      <c r="H154" s="235">
        <v>18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164</v>
      </c>
      <c r="AU154" s="241" t="s">
        <v>85</v>
      </c>
      <c r="AV154" s="15" t="s">
        <v>162</v>
      </c>
      <c r="AW154" s="15" t="s">
        <v>31</v>
      </c>
      <c r="AX154" s="15" t="s">
        <v>83</v>
      </c>
      <c r="AY154" s="241" t="s">
        <v>154</v>
      </c>
    </row>
    <row r="155" spans="1:65" s="12" customFormat="1" ht="22.9" customHeight="1">
      <c r="B155" s="175"/>
      <c r="C155" s="176"/>
      <c r="D155" s="177" t="s">
        <v>74</v>
      </c>
      <c r="E155" s="189" t="s">
        <v>188</v>
      </c>
      <c r="F155" s="189" t="s">
        <v>237</v>
      </c>
      <c r="G155" s="176"/>
      <c r="H155" s="176"/>
      <c r="I155" s="179"/>
      <c r="J155" s="190">
        <f>BK155</f>
        <v>0</v>
      </c>
      <c r="K155" s="176"/>
      <c r="L155" s="181"/>
      <c r="M155" s="182"/>
      <c r="N155" s="183"/>
      <c r="O155" s="183"/>
      <c r="P155" s="184">
        <f>SUM(P156:P185)</f>
        <v>0</v>
      </c>
      <c r="Q155" s="183"/>
      <c r="R155" s="184">
        <f>SUM(R156:R185)</f>
        <v>0</v>
      </c>
      <c r="S155" s="183"/>
      <c r="T155" s="185">
        <f>SUM(T156:T185)</f>
        <v>0</v>
      </c>
      <c r="AR155" s="186" t="s">
        <v>83</v>
      </c>
      <c r="AT155" s="187" t="s">
        <v>74</v>
      </c>
      <c r="AU155" s="187" t="s">
        <v>83</v>
      </c>
      <c r="AY155" s="186" t="s">
        <v>154</v>
      </c>
      <c r="BK155" s="188">
        <f>SUM(BK156:BK185)</f>
        <v>0</v>
      </c>
    </row>
    <row r="156" spans="1:65" s="2" customFormat="1" ht="21.75" customHeight="1">
      <c r="A156" s="34"/>
      <c r="B156" s="35"/>
      <c r="C156" s="242" t="s">
        <v>161</v>
      </c>
      <c r="D156" s="242" t="s">
        <v>239</v>
      </c>
      <c r="E156" s="243" t="s">
        <v>984</v>
      </c>
      <c r="F156" s="244" t="s">
        <v>985</v>
      </c>
      <c r="G156" s="245" t="s">
        <v>310</v>
      </c>
      <c r="H156" s="246">
        <v>12.5</v>
      </c>
      <c r="I156" s="247"/>
      <c r="J156" s="248">
        <f>ROUND(I156*H156,2)</f>
        <v>0</v>
      </c>
      <c r="K156" s="244" t="s">
        <v>160</v>
      </c>
      <c r="L156" s="39"/>
      <c r="M156" s="249" t="s">
        <v>1</v>
      </c>
      <c r="N156" s="250" t="s">
        <v>40</v>
      </c>
      <c r="O156" s="7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162</v>
      </c>
      <c r="AT156" s="203" t="s">
        <v>239</v>
      </c>
      <c r="AU156" s="203" t="s">
        <v>85</v>
      </c>
      <c r="AY156" s="17" t="s">
        <v>154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83</v>
      </c>
      <c r="BK156" s="204">
        <f>ROUND(I156*H156,2)</f>
        <v>0</v>
      </c>
      <c r="BL156" s="17" t="s">
        <v>162</v>
      </c>
      <c r="BM156" s="203" t="s">
        <v>223</v>
      </c>
    </row>
    <row r="157" spans="1:65" s="2" customFormat="1" ht="19.5">
      <c r="A157" s="34"/>
      <c r="B157" s="35"/>
      <c r="C157" s="36"/>
      <c r="D157" s="205" t="s">
        <v>163</v>
      </c>
      <c r="E157" s="36"/>
      <c r="F157" s="206" t="s">
        <v>986</v>
      </c>
      <c r="G157" s="36"/>
      <c r="H157" s="36"/>
      <c r="I157" s="207"/>
      <c r="J157" s="36"/>
      <c r="K157" s="36"/>
      <c r="L157" s="39"/>
      <c r="M157" s="208"/>
      <c r="N157" s="20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163</v>
      </c>
      <c r="AU157" s="17" t="s">
        <v>85</v>
      </c>
    </row>
    <row r="158" spans="1:65" s="14" customFormat="1" ht="11.25">
      <c r="B158" s="221"/>
      <c r="C158" s="222"/>
      <c r="D158" s="205" t="s">
        <v>164</v>
      </c>
      <c r="E158" s="223" t="s">
        <v>1</v>
      </c>
      <c r="F158" s="224" t="s">
        <v>987</v>
      </c>
      <c r="G158" s="222"/>
      <c r="H158" s="223" t="s">
        <v>1</v>
      </c>
      <c r="I158" s="225"/>
      <c r="J158" s="222"/>
      <c r="K158" s="222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164</v>
      </c>
      <c r="AU158" s="230" t="s">
        <v>85</v>
      </c>
      <c r="AV158" s="14" t="s">
        <v>83</v>
      </c>
      <c r="AW158" s="14" t="s">
        <v>31</v>
      </c>
      <c r="AX158" s="14" t="s">
        <v>75</v>
      </c>
      <c r="AY158" s="230" t="s">
        <v>154</v>
      </c>
    </row>
    <row r="159" spans="1:65" s="13" customFormat="1" ht="11.25">
      <c r="B159" s="210"/>
      <c r="C159" s="211"/>
      <c r="D159" s="205" t="s">
        <v>164</v>
      </c>
      <c r="E159" s="212" t="s">
        <v>1</v>
      </c>
      <c r="F159" s="213" t="s">
        <v>1048</v>
      </c>
      <c r="G159" s="211"/>
      <c r="H159" s="214">
        <v>6.5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164</v>
      </c>
      <c r="AU159" s="220" t="s">
        <v>85</v>
      </c>
      <c r="AV159" s="13" t="s">
        <v>85</v>
      </c>
      <c r="AW159" s="13" t="s">
        <v>31</v>
      </c>
      <c r="AX159" s="13" t="s">
        <v>75</v>
      </c>
      <c r="AY159" s="220" t="s">
        <v>154</v>
      </c>
    </row>
    <row r="160" spans="1:65" s="14" customFormat="1" ht="11.25">
      <c r="B160" s="221"/>
      <c r="C160" s="222"/>
      <c r="D160" s="205" t="s">
        <v>164</v>
      </c>
      <c r="E160" s="223" t="s">
        <v>1</v>
      </c>
      <c r="F160" s="224" t="s">
        <v>989</v>
      </c>
      <c r="G160" s="222"/>
      <c r="H160" s="223" t="s">
        <v>1</v>
      </c>
      <c r="I160" s="225"/>
      <c r="J160" s="222"/>
      <c r="K160" s="222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164</v>
      </c>
      <c r="AU160" s="230" t="s">
        <v>85</v>
      </c>
      <c r="AV160" s="14" t="s">
        <v>83</v>
      </c>
      <c r="AW160" s="14" t="s">
        <v>31</v>
      </c>
      <c r="AX160" s="14" t="s">
        <v>75</v>
      </c>
      <c r="AY160" s="230" t="s">
        <v>154</v>
      </c>
    </row>
    <row r="161" spans="1:65" s="13" customFormat="1" ht="11.25">
      <c r="B161" s="210"/>
      <c r="C161" s="211"/>
      <c r="D161" s="205" t="s">
        <v>164</v>
      </c>
      <c r="E161" s="212" t="s">
        <v>1</v>
      </c>
      <c r="F161" s="213" t="s">
        <v>181</v>
      </c>
      <c r="G161" s="211"/>
      <c r="H161" s="214">
        <v>6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164</v>
      </c>
      <c r="AU161" s="220" t="s">
        <v>85</v>
      </c>
      <c r="AV161" s="13" t="s">
        <v>85</v>
      </c>
      <c r="AW161" s="13" t="s">
        <v>31</v>
      </c>
      <c r="AX161" s="13" t="s">
        <v>75</v>
      </c>
      <c r="AY161" s="220" t="s">
        <v>154</v>
      </c>
    </row>
    <row r="162" spans="1:65" s="15" customFormat="1" ht="11.25">
      <c r="B162" s="231"/>
      <c r="C162" s="232"/>
      <c r="D162" s="205" t="s">
        <v>164</v>
      </c>
      <c r="E162" s="233" t="s">
        <v>1</v>
      </c>
      <c r="F162" s="234" t="s">
        <v>171</v>
      </c>
      <c r="G162" s="232"/>
      <c r="H162" s="235">
        <v>12.5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164</v>
      </c>
      <c r="AU162" s="241" t="s">
        <v>85</v>
      </c>
      <c r="AV162" s="15" t="s">
        <v>162</v>
      </c>
      <c r="AW162" s="15" t="s">
        <v>31</v>
      </c>
      <c r="AX162" s="15" t="s">
        <v>83</v>
      </c>
      <c r="AY162" s="241" t="s">
        <v>154</v>
      </c>
    </row>
    <row r="163" spans="1:65" s="2" customFormat="1" ht="24.2" customHeight="1">
      <c r="A163" s="34"/>
      <c r="B163" s="35"/>
      <c r="C163" s="242" t="s">
        <v>177</v>
      </c>
      <c r="D163" s="242" t="s">
        <v>239</v>
      </c>
      <c r="E163" s="243" t="s">
        <v>991</v>
      </c>
      <c r="F163" s="244" t="s">
        <v>992</v>
      </c>
      <c r="G163" s="245" t="s">
        <v>398</v>
      </c>
      <c r="H163" s="246">
        <v>115</v>
      </c>
      <c r="I163" s="247"/>
      <c r="J163" s="248">
        <f>ROUND(I163*H163,2)</f>
        <v>0</v>
      </c>
      <c r="K163" s="244" t="s">
        <v>160</v>
      </c>
      <c r="L163" s="39"/>
      <c r="M163" s="249" t="s">
        <v>1</v>
      </c>
      <c r="N163" s="250" t="s">
        <v>40</v>
      </c>
      <c r="O163" s="7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162</v>
      </c>
      <c r="AT163" s="203" t="s">
        <v>239</v>
      </c>
      <c r="AU163" s="203" t="s">
        <v>85</v>
      </c>
      <c r="AY163" s="17" t="s">
        <v>154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83</v>
      </c>
      <c r="BK163" s="204">
        <f>ROUND(I163*H163,2)</f>
        <v>0</v>
      </c>
      <c r="BL163" s="17" t="s">
        <v>162</v>
      </c>
      <c r="BM163" s="203" t="s">
        <v>232</v>
      </c>
    </row>
    <row r="164" spans="1:65" s="2" customFormat="1" ht="29.25">
      <c r="A164" s="34"/>
      <c r="B164" s="35"/>
      <c r="C164" s="36"/>
      <c r="D164" s="205" t="s">
        <v>163</v>
      </c>
      <c r="E164" s="36"/>
      <c r="F164" s="206" t="s">
        <v>993</v>
      </c>
      <c r="G164" s="36"/>
      <c r="H164" s="36"/>
      <c r="I164" s="207"/>
      <c r="J164" s="36"/>
      <c r="K164" s="36"/>
      <c r="L164" s="39"/>
      <c r="M164" s="208"/>
      <c r="N164" s="20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163</v>
      </c>
      <c r="AU164" s="17" t="s">
        <v>85</v>
      </c>
    </row>
    <row r="165" spans="1:65" s="14" customFormat="1" ht="11.25">
      <c r="B165" s="221"/>
      <c r="C165" s="222"/>
      <c r="D165" s="205" t="s">
        <v>164</v>
      </c>
      <c r="E165" s="223" t="s">
        <v>1</v>
      </c>
      <c r="F165" s="224" t="s">
        <v>1049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164</v>
      </c>
      <c r="AU165" s="230" t="s">
        <v>85</v>
      </c>
      <c r="AV165" s="14" t="s">
        <v>83</v>
      </c>
      <c r="AW165" s="14" t="s">
        <v>31</v>
      </c>
      <c r="AX165" s="14" t="s">
        <v>75</v>
      </c>
      <c r="AY165" s="230" t="s">
        <v>154</v>
      </c>
    </row>
    <row r="166" spans="1:65" s="13" customFormat="1" ht="11.25">
      <c r="B166" s="210"/>
      <c r="C166" s="211"/>
      <c r="D166" s="205" t="s">
        <v>164</v>
      </c>
      <c r="E166" s="212" t="s">
        <v>1</v>
      </c>
      <c r="F166" s="213" t="s">
        <v>1050</v>
      </c>
      <c r="G166" s="211"/>
      <c r="H166" s="214">
        <v>115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164</v>
      </c>
      <c r="AU166" s="220" t="s">
        <v>85</v>
      </c>
      <c r="AV166" s="13" t="s">
        <v>85</v>
      </c>
      <c r="AW166" s="13" t="s">
        <v>31</v>
      </c>
      <c r="AX166" s="13" t="s">
        <v>75</v>
      </c>
      <c r="AY166" s="220" t="s">
        <v>154</v>
      </c>
    </row>
    <row r="167" spans="1:65" s="15" customFormat="1" ht="11.25">
      <c r="B167" s="231"/>
      <c r="C167" s="232"/>
      <c r="D167" s="205" t="s">
        <v>164</v>
      </c>
      <c r="E167" s="233" t="s">
        <v>1</v>
      </c>
      <c r="F167" s="234" t="s">
        <v>171</v>
      </c>
      <c r="G167" s="232"/>
      <c r="H167" s="235">
        <v>115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164</v>
      </c>
      <c r="AU167" s="241" t="s">
        <v>85</v>
      </c>
      <c r="AV167" s="15" t="s">
        <v>162</v>
      </c>
      <c r="AW167" s="15" t="s">
        <v>31</v>
      </c>
      <c r="AX167" s="15" t="s">
        <v>83</v>
      </c>
      <c r="AY167" s="241" t="s">
        <v>154</v>
      </c>
    </row>
    <row r="168" spans="1:65" s="2" customFormat="1" ht="21.75" customHeight="1">
      <c r="A168" s="34"/>
      <c r="B168" s="35"/>
      <c r="C168" s="242" t="s">
        <v>192</v>
      </c>
      <c r="D168" s="242" t="s">
        <v>239</v>
      </c>
      <c r="E168" s="243" t="s">
        <v>921</v>
      </c>
      <c r="F168" s="244" t="s">
        <v>922</v>
      </c>
      <c r="G168" s="245" t="s">
        <v>217</v>
      </c>
      <c r="H168" s="246">
        <v>8.4</v>
      </c>
      <c r="I168" s="247"/>
      <c r="J168" s="248">
        <f>ROUND(I168*H168,2)</f>
        <v>0</v>
      </c>
      <c r="K168" s="244" t="s">
        <v>160</v>
      </c>
      <c r="L168" s="39"/>
      <c r="M168" s="249" t="s">
        <v>1</v>
      </c>
      <c r="N168" s="250" t="s">
        <v>40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162</v>
      </c>
      <c r="AT168" s="203" t="s">
        <v>239</v>
      </c>
      <c r="AU168" s="203" t="s">
        <v>85</v>
      </c>
      <c r="AY168" s="17" t="s">
        <v>154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83</v>
      </c>
      <c r="BK168" s="204">
        <f>ROUND(I168*H168,2)</f>
        <v>0</v>
      </c>
      <c r="BL168" s="17" t="s">
        <v>162</v>
      </c>
      <c r="BM168" s="203" t="s">
        <v>252</v>
      </c>
    </row>
    <row r="169" spans="1:65" s="2" customFormat="1" ht="29.25">
      <c r="A169" s="34"/>
      <c r="B169" s="35"/>
      <c r="C169" s="36"/>
      <c r="D169" s="205" t="s">
        <v>163</v>
      </c>
      <c r="E169" s="36"/>
      <c r="F169" s="206" t="s">
        <v>923</v>
      </c>
      <c r="G169" s="36"/>
      <c r="H169" s="36"/>
      <c r="I169" s="207"/>
      <c r="J169" s="36"/>
      <c r="K169" s="36"/>
      <c r="L169" s="39"/>
      <c r="M169" s="208"/>
      <c r="N169" s="20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163</v>
      </c>
      <c r="AU169" s="17" t="s">
        <v>85</v>
      </c>
    </row>
    <row r="170" spans="1:65" s="14" customFormat="1" ht="11.25">
      <c r="B170" s="221"/>
      <c r="C170" s="222"/>
      <c r="D170" s="205" t="s">
        <v>164</v>
      </c>
      <c r="E170" s="223" t="s">
        <v>1</v>
      </c>
      <c r="F170" s="224" t="s">
        <v>924</v>
      </c>
      <c r="G170" s="222"/>
      <c r="H170" s="223" t="s">
        <v>1</v>
      </c>
      <c r="I170" s="225"/>
      <c r="J170" s="222"/>
      <c r="K170" s="222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164</v>
      </c>
      <c r="AU170" s="230" t="s">
        <v>85</v>
      </c>
      <c r="AV170" s="14" t="s">
        <v>83</v>
      </c>
      <c r="AW170" s="14" t="s">
        <v>31</v>
      </c>
      <c r="AX170" s="14" t="s">
        <v>75</v>
      </c>
      <c r="AY170" s="230" t="s">
        <v>154</v>
      </c>
    </row>
    <row r="171" spans="1:65" s="13" customFormat="1" ht="11.25">
      <c r="B171" s="210"/>
      <c r="C171" s="211"/>
      <c r="D171" s="205" t="s">
        <v>164</v>
      </c>
      <c r="E171" s="212" t="s">
        <v>1</v>
      </c>
      <c r="F171" s="213" t="s">
        <v>1051</v>
      </c>
      <c r="G171" s="211"/>
      <c r="H171" s="214">
        <v>8.4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164</v>
      </c>
      <c r="AU171" s="220" t="s">
        <v>85</v>
      </c>
      <c r="AV171" s="13" t="s">
        <v>85</v>
      </c>
      <c r="AW171" s="13" t="s">
        <v>31</v>
      </c>
      <c r="AX171" s="13" t="s">
        <v>75</v>
      </c>
      <c r="AY171" s="220" t="s">
        <v>154</v>
      </c>
    </row>
    <row r="172" spans="1:65" s="15" customFormat="1" ht="11.25">
      <c r="B172" s="231"/>
      <c r="C172" s="232"/>
      <c r="D172" s="205" t="s">
        <v>164</v>
      </c>
      <c r="E172" s="233" t="s">
        <v>1</v>
      </c>
      <c r="F172" s="234" t="s">
        <v>171</v>
      </c>
      <c r="G172" s="232"/>
      <c r="H172" s="235">
        <v>8.4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164</v>
      </c>
      <c r="AU172" s="241" t="s">
        <v>85</v>
      </c>
      <c r="AV172" s="15" t="s">
        <v>162</v>
      </c>
      <c r="AW172" s="15" t="s">
        <v>31</v>
      </c>
      <c r="AX172" s="15" t="s">
        <v>83</v>
      </c>
      <c r="AY172" s="241" t="s">
        <v>154</v>
      </c>
    </row>
    <row r="173" spans="1:65" s="2" customFormat="1" ht="24.2" customHeight="1">
      <c r="A173" s="34"/>
      <c r="B173" s="35"/>
      <c r="C173" s="242" t="s">
        <v>238</v>
      </c>
      <c r="D173" s="242" t="s">
        <v>239</v>
      </c>
      <c r="E173" s="243" t="s">
        <v>926</v>
      </c>
      <c r="F173" s="244" t="s">
        <v>927</v>
      </c>
      <c r="G173" s="245" t="s">
        <v>310</v>
      </c>
      <c r="H173" s="246">
        <v>9.6</v>
      </c>
      <c r="I173" s="247"/>
      <c r="J173" s="248">
        <f>ROUND(I173*H173,2)</f>
        <v>0</v>
      </c>
      <c r="K173" s="244" t="s">
        <v>160</v>
      </c>
      <c r="L173" s="39"/>
      <c r="M173" s="249" t="s">
        <v>1</v>
      </c>
      <c r="N173" s="250" t="s">
        <v>40</v>
      </c>
      <c r="O173" s="7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162</v>
      </c>
      <c r="AT173" s="203" t="s">
        <v>239</v>
      </c>
      <c r="AU173" s="203" t="s">
        <v>85</v>
      </c>
      <c r="AY173" s="17" t="s">
        <v>154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83</v>
      </c>
      <c r="BK173" s="204">
        <f>ROUND(I173*H173,2)</f>
        <v>0</v>
      </c>
      <c r="BL173" s="17" t="s">
        <v>162</v>
      </c>
      <c r="BM173" s="203" t="s">
        <v>218</v>
      </c>
    </row>
    <row r="174" spans="1:65" s="2" customFormat="1" ht="39">
      <c r="A174" s="34"/>
      <c r="B174" s="35"/>
      <c r="C174" s="36"/>
      <c r="D174" s="205" t="s">
        <v>163</v>
      </c>
      <c r="E174" s="36"/>
      <c r="F174" s="206" t="s">
        <v>928</v>
      </c>
      <c r="G174" s="36"/>
      <c r="H174" s="36"/>
      <c r="I174" s="207"/>
      <c r="J174" s="36"/>
      <c r="K174" s="36"/>
      <c r="L174" s="39"/>
      <c r="M174" s="208"/>
      <c r="N174" s="209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163</v>
      </c>
      <c r="AU174" s="17" t="s">
        <v>85</v>
      </c>
    </row>
    <row r="175" spans="1:65" s="13" customFormat="1" ht="11.25">
      <c r="B175" s="210"/>
      <c r="C175" s="211"/>
      <c r="D175" s="205" t="s">
        <v>164</v>
      </c>
      <c r="E175" s="212" t="s">
        <v>1</v>
      </c>
      <c r="F175" s="213" t="s">
        <v>969</v>
      </c>
      <c r="G175" s="211"/>
      <c r="H175" s="214">
        <v>9.6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164</v>
      </c>
      <c r="AU175" s="220" t="s">
        <v>85</v>
      </c>
      <c r="AV175" s="13" t="s">
        <v>85</v>
      </c>
      <c r="AW175" s="13" t="s">
        <v>31</v>
      </c>
      <c r="AX175" s="13" t="s">
        <v>75</v>
      </c>
      <c r="AY175" s="220" t="s">
        <v>154</v>
      </c>
    </row>
    <row r="176" spans="1:65" s="15" customFormat="1" ht="11.25">
      <c r="B176" s="231"/>
      <c r="C176" s="232"/>
      <c r="D176" s="205" t="s">
        <v>164</v>
      </c>
      <c r="E176" s="233" t="s">
        <v>1</v>
      </c>
      <c r="F176" s="234" t="s">
        <v>171</v>
      </c>
      <c r="G176" s="232"/>
      <c r="H176" s="235">
        <v>9.6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164</v>
      </c>
      <c r="AU176" s="241" t="s">
        <v>85</v>
      </c>
      <c r="AV176" s="15" t="s">
        <v>162</v>
      </c>
      <c r="AW176" s="15" t="s">
        <v>31</v>
      </c>
      <c r="AX176" s="15" t="s">
        <v>83</v>
      </c>
      <c r="AY176" s="241" t="s">
        <v>154</v>
      </c>
    </row>
    <row r="177" spans="1:65" s="2" customFormat="1" ht="16.5" customHeight="1">
      <c r="A177" s="34"/>
      <c r="B177" s="35"/>
      <c r="C177" s="242" t="s">
        <v>175</v>
      </c>
      <c r="D177" s="242" t="s">
        <v>239</v>
      </c>
      <c r="E177" s="243" t="s">
        <v>1006</v>
      </c>
      <c r="F177" s="244" t="s">
        <v>1007</v>
      </c>
      <c r="G177" s="245" t="s">
        <v>398</v>
      </c>
      <c r="H177" s="246">
        <v>180</v>
      </c>
      <c r="I177" s="247"/>
      <c r="J177" s="248">
        <f>ROUND(I177*H177,2)</f>
        <v>0</v>
      </c>
      <c r="K177" s="244" t="s">
        <v>160</v>
      </c>
      <c r="L177" s="39"/>
      <c r="M177" s="249" t="s">
        <v>1</v>
      </c>
      <c r="N177" s="250" t="s">
        <v>40</v>
      </c>
      <c r="O177" s="71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162</v>
      </c>
      <c r="AT177" s="203" t="s">
        <v>239</v>
      </c>
      <c r="AU177" s="203" t="s">
        <v>85</v>
      </c>
      <c r="AY177" s="17" t="s">
        <v>154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83</v>
      </c>
      <c r="BK177" s="204">
        <f>ROUND(I177*H177,2)</f>
        <v>0</v>
      </c>
      <c r="BL177" s="17" t="s">
        <v>162</v>
      </c>
      <c r="BM177" s="203" t="s">
        <v>242</v>
      </c>
    </row>
    <row r="178" spans="1:65" s="2" customFormat="1" ht="39">
      <c r="A178" s="34"/>
      <c r="B178" s="35"/>
      <c r="C178" s="36"/>
      <c r="D178" s="205" t="s">
        <v>163</v>
      </c>
      <c r="E178" s="36"/>
      <c r="F178" s="206" t="s">
        <v>1008</v>
      </c>
      <c r="G178" s="36"/>
      <c r="H178" s="36"/>
      <c r="I178" s="207"/>
      <c r="J178" s="36"/>
      <c r="K178" s="36"/>
      <c r="L178" s="39"/>
      <c r="M178" s="208"/>
      <c r="N178" s="209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163</v>
      </c>
      <c r="AU178" s="17" t="s">
        <v>85</v>
      </c>
    </row>
    <row r="179" spans="1:65" s="14" customFormat="1" ht="11.25">
      <c r="B179" s="221"/>
      <c r="C179" s="222"/>
      <c r="D179" s="205" t="s">
        <v>164</v>
      </c>
      <c r="E179" s="223" t="s">
        <v>1</v>
      </c>
      <c r="F179" s="224" t="s">
        <v>1009</v>
      </c>
      <c r="G179" s="222"/>
      <c r="H179" s="223" t="s">
        <v>1</v>
      </c>
      <c r="I179" s="225"/>
      <c r="J179" s="222"/>
      <c r="K179" s="222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164</v>
      </c>
      <c r="AU179" s="230" t="s">
        <v>85</v>
      </c>
      <c r="AV179" s="14" t="s">
        <v>83</v>
      </c>
      <c r="AW179" s="14" t="s">
        <v>31</v>
      </c>
      <c r="AX179" s="14" t="s">
        <v>75</v>
      </c>
      <c r="AY179" s="230" t="s">
        <v>154</v>
      </c>
    </row>
    <row r="180" spans="1:65" s="13" customFormat="1" ht="11.25">
      <c r="B180" s="210"/>
      <c r="C180" s="211"/>
      <c r="D180" s="205" t="s">
        <v>164</v>
      </c>
      <c r="E180" s="212" t="s">
        <v>1</v>
      </c>
      <c r="F180" s="213" t="s">
        <v>1045</v>
      </c>
      <c r="G180" s="211"/>
      <c r="H180" s="214">
        <v>180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164</v>
      </c>
      <c r="AU180" s="220" t="s">
        <v>85</v>
      </c>
      <c r="AV180" s="13" t="s">
        <v>85</v>
      </c>
      <c r="AW180" s="13" t="s">
        <v>31</v>
      </c>
      <c r="AX180" s="13" t="s">
        <v>75</v>
      </c>
      <c r="AY180" s="220" t="s">
        <v>154</v>
      </c>
    </row>
    <row r="181" spans="1:65" s="15" customFormat="1" ht="11.25">
      <c r="B181" s="231"/>
      <c r="C181" s="232"/>
      <c r="D181" s="205" t="s">
        <v>164</v>
      </c>
      <c r="E181" s="233" t="s">
        <v>1</v>
      </c>
      <c r="F181" s="234" t="s">
        <v>171</v>
      </c>
      <c r="G181" s="232"/>
      <c r="H181" s="235">
        <v>180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164</v>
      </c>
      <c r="AU181" s="241" t="s">
        <v>85</v>
      </c>
      <c r="AV181" s="15" t="s">
        <v>162</v>
      </c>
      <c r="AW181" s="15" t="s">
        <v>31</v>
      </c>
      <c r="AX181" s="15" t="s">
        <v>83</v>
      </c>
      <c r="AY181" s="241" t="s">
        <v>154</v>
      </c>
    </row>
    <row r="182" spans="1:65" s="2" customFormat="1" ht="37.9" customHeight="1">
      <c r="A182" s="34"/>
      <c r="B182" s="35"/>
      <c r="C182" s="242" t="s">
        <v>249</v>
      </c>
      <c r="D182" s="242" t="s">
        <v>239</v>
      </c>
      <c r="E182" s="243" t="s">
        <v>1010</v>
      </c>
      <c r="F182" s="244" t="s">
        <v>1011</v>
      </c>
      <c r="G182" s="245" t="s">
        <v>398</v>
      </c>
      <c r="H182" s="246">
        <v>90</v>
      </c>
      <c r="I182" s="247"/>
      <c r="J182" s="248">
        <f>ROUND(I182*H182,2)</f>
        <v>0</v>
      </c>
      <c r="K182" s="244" t="s">
        <v>160</v>
      </c>
      <c r="L182" s="39"/>
      <c r="M182" s="249" t="s">
        <v>1</v>
      </c>
      <c r="N182" s="250" t="s">
        <v>40</v>
      </c>
      <c r="O182" s="7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162</v>
      </c>
      <c r="AT182" s="203" t="s">
        <v>239</v>
      </c>
      <c r="AU182" s="203" t="s">
        <v>85</v>
      </c>
      <c r="AY182" s="17" t="s">
        <v>154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83</v>
      </c>
      <c r="BK182" s="204">
        <f>ROUND(I182*H182,2)</f>
        <v>0</v>
      </c>
      <c r="BL182" s="17" t="s">
        <v>162</v>
      </c>
      <c r="BM182" s="203" t="s">
        <v>244</v>
      </c>
    </row>
    <row r="183" spans="1:65" s="2" customFormat="1" ht="58.5">
      <c r="A183" s="34"/>
      <c r="B183" s="35"/>
      <c r="C183" s="36"/>
      <c r="D183" s="205" t="s">
        <v>163</v>
      </c>
      <c r="E183" s="36"/>
      <c r="F183" s="206" t="s">
        <v>1012</v>
      </c>
      <c r="G183" s="36"/>
      <c r="H183" s="36"/>
      <c r="I183" s="207"/>
      <c r="J183" s="36"/>
      <c r="K183" s="36"/>
      <c r="L183" s="39"/>
      <c r="M183" s="208"/>
      <c r="N183" s="209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163</v>
      </c>
      <c r="AU183" s="17" t="s">
        <v>85</v>
      </c>
    </row>
    <row r="184" spans="1:65" s="13" customFormat="1" ht="11.25">
      <c r="B184" s="210"/>
      <c r="C184" s="211"/>
      <c r="D184" s="205" t="s">
        <v>164</v>
      </c>
      <c r="E184" s="212" t="s">
        <v>1</v>
      </c>
      <c r="F184" s="213" t="s">
        <v>617</v>
      </c>
      <c r="G184" s="211"/>
      <c r="H184" s="214">
        <v>90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164</v>
      </c>
      <c r="AU184" s="220" t="s">
        <v>85</v>
      </c>
      <c r="AV184" s="13" t="s">
        <v>85</v>
      </c>
      <c r="AW184" s="13" t="s">
        <v>31</v>
      </c>
      <c r="AX184" s="13" t="s">
        <v>75</v>
      </c>
      <c r="AY184" s="220" t="s">
        <v>154</v>
      </c>
    </row>
    <row r="185" spans="1:65" s="15" customFormat="1" ht="11.25">
      <c r="B185" s="231"/>
      <c r="C185" s="232"/>
      <c r="D185" s="205" t="s">
        <v>164</v>
      </c>
      <c r="E185" s="233" t="s">
        <v>1</v>
      </c>
      <c r="F185" s="234" t="s">
        <v>171</v>
      </c>
      <c r="G185" s="232"/>
      <c r="H185" s="235">
        <v>90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164</v>
      </c>
      <c r="AU185" s="241" t="s">
        <v>85</v>
      </c>
      <c r="AV185" s="15" t="s">
        <v>162</v>
      </c>
      <c r="AW185" s="15" t="s">
        <v>31</v>
      </c>
      <c r="AX185" s="15" t="s">
        <v>83</v>
      </c>
      <c r="AY185" s="241" t="s">
        <v>154</v>
      </c>
    </row>
    <row r="186" spans="1:65" s="12" customFormat="1" ht="22.9" customHeight="1">
      <c r="B186" s="175"/>
      <c r="C186" s="176"/>
      <c r="D186" s="177" t="s">
        <v>74</v>
      </c>
      <c r="E186" s="189" t="s">
        <v>404</v>
      </c>
      <c r="F186" s="189" t="s">
        <v>405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SUM(P187:P212)</f>
        <v>0</v>
      </c>
      <c r="Q186" s="183"/>
      <c r="R186" s="184">
        <f>SUM(R187:R212)</f>
        <v>0</v>
      </c>
      <c r="S186" s="183"/>
      <c r="T186" s="185">
        <f>SUM(T187:T212)</f>
        <v>0</v>
      </c>
      <c r="AR186" s="186" t="s">
        <v>162</v>
      </c>
      <c r="AT186" s="187" t="s">
        <v>74</v>
      </c>
      <c r="AU186" s="187" t="s">
        <v>83</v>
      </c>
      <c r="AY186" s="186" t="s">
        <v>154</v>
      </c>
      <c r="BK186" s="188">
        <f>SUM(BK187:BK212)</f>
        <v>0</v>
      </c>
    </row>
    <row r="187" spans="1:65" s="2" customFormat="1" ht="62.65" customHeight="1">
      <c r="A187" s="34"/>
      <c r="B187" s="35"/>
      <c r="C187" s="242" t="s">
        <v>209</v>
      </c>
      <c r="D187" s="242" t="s">
        <v>239</v>
      </c>
      <c r="E187" s="243" t="s">
        <v>407</v>
      </c>
      <c r="F187" s="244" t="s">
        <v>408</v>
      </c>
      <c r="G187" s="245" t="s">
        <v>159</v>
      </c>
      <c r="H187" s="246">
        <v>1</v>
      </c>
      <c r="I187" s="247"/>
      <c r="J187" s="248">
        <f>ROUND(I187*H187,2)</f>
        <v>0</v>
      </c>
      <c r="K187" s="244" t="s">
        <v>160</v>
      </c>
      <c r="L187" s="39"/>
      <c r="M187" s="249" t="s">
        <v>1</v>
      </c>
      <c r="N187" s="250" t="s">
        <v>40</v>
      </c>
      <c r="O187" s="71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409</v>
      </c>
      <c r="AT187" s="203" t="s">
        <v>239</v>
      </c>
      <c r="AU187" s="203" t="s">
        <v>85</v>
      </c>
      <c r="AY187" s="17" t="s">
        <v>154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7" t="s">
        <v>83</v>
      </c>
      <c r="BK187" s="204">
        <f>ROUND(I187*H187,2)</f>
        <v>0</v>
      </c>
      <c r="BL187" s="17" t="s">
        <v>409</v>
      </c>
      <c r="BM187" s="203" t="s">
        <v>261</v>
      </c>
    </row>
    <row r="188" spans="1:65" s="2" customFormat="1" ht="136.5">
      <c r="A188" s="34"/>
      <c r="B188" s="35"/>
      <c r="C188" s="36"/>
      <c r="D188" s="205" t="s">
        <v>163</v>
      </c>
      <c r="E188" s="36"/>
      <c r="F188" s="206" t="s">
        <v>1014</v>
      </c>
      <c r="G188" s="36"/>
      <c r="H188" s="36"/>
      <c r="I188" s="207"/>
      <c r="J188" s="36"/>
      <c r="K188" s="36"/>
      <c r="L188" s="39"/>
      <c r="M188" s="208"/>
      <c r="N188" s="209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163</v>
      </c>
      <c r="AU188" s="17" t="s">
        <v>85</v>
      </c>
    </row>
    <row r="189" spans="1:65" s="14" customFormat="1" ht="11.25">
      <c r="B189" s="221"/>
      <c r="C189" s="222"/>
      <c r="D189" s="205" t="s">
        <v>164</v>
      </c>
      <c r="E189" s="223" t="s">
        <v>1</v>
      </c>
      <c r="F189" s="224" t="s">
        <v>1052</v>
      </c>
      <c r="G189" s="222"/>
      <c r="H189" s="223" t="s">
        <v>1</v>
      </c>
      <c r="I189" s="225"/>
      <c r="J189" s="222"/>
      <c r="K189" s="222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164</v>
      </c>
      <c r="AU189" s="230" t="s">
        <v>85</v>
      </c>
      <c r="AV189" s="14" t="s">
        <v>83</v>
      </c>
      <c r="AW189" s="14" t="s">
        <v>31</v>
      </c>
      <c r="AX189" s="14" t="s">
        <v>75</v>
      </c>
      <c r="AY189" s="230" t="s">
        <v>154</v>
      </c>
    </row>
    <row r="190" spans="1:65" s="13" customFormat="1" ht="11.25">
      <c r="B190" s="210"/>
      <c r="C190" s="211"/>
      <c r="D190" s="205" t="s">
        <v>164</v>
      </c>
      <c r="E190" s="212" t="s">
        <v>1</v>
      </c>
      <c r="F190" s="213" t="s">
        <v>83</v>
      </c>
      <c r="G190" s="211"/>
      <c r="H190" s="214">
        <v>1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164</v>
      </c>
      <c r="AU190" s="220" t="s">
        <v>85</v>
      </c>
      <c r="AV190" s="13" t="s">
        <v>85</v>
      </c>
      <c r="AW190" s="13" t="s">
        <v>31</v>
      </c>
      <c r="AX190" s="13" t="s">
        <v>75</v>
      </c>
      <c r="AY190" s="220" t="s">
        <v>154</v>
      </c>
    </row>
    <row r="191" spans="1:65" s="15" customFormat="1" ht="11.25">
      <c r="B191" s="231"/>
      <c r="C191" s="232"/>
      <c r="D191" s="205" t="s">
        <v>164</v>
      </c>
      <c r="E191" s="233" t="s">
        <v>1</v>
      </c>
      <c r="F191" s="234" t="s">
        <v>171</v>
      </c>
      <c r="G191" s="232"/>
      <c r="H191" s="235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164</v>
      </c>
      <c r="AU191" s="241" t="s">
        <v>85</v>
      </c>
      <c r="AV191" s="15" t="s">
        <v>162</v>
      </c>
      <c r="AW191" s="15" t="s">
        <v>31</v>
      </c>
      <c r="AX191" s="15" t="s">
        <v>83</v>
      </c>
      <c r="AY191" s="241" t="s">
        <v>154</v>
      </c>
    </row>
    <row r="192" spans="1:65" s="2" customFormat="1" ht="33" customHeight="1">
      <c r="A192" s="34"/>
      <c r="B192" s="35"/>
      <c r="C192" s="242" t="s">
        <v>8</v>
      </c>
      <c r="D192" s="242" t="s">
        <v>239</v>
      </c>
      <c r="E192" s="243" t="s">
        <v>413</v>
      </c>
      <c r="F192" s="244" t="s">
        <v>938</v>
      </c>
      <c r="G192" s="245" t="s">
        <v>191</v>
      </c>
      <c r="H192" s="246">
        <v>134.83199999999999</v>
      </c>
      <c r="I192" s="247"/>
      <c r="J192" s="248">
        <f>ROUND(I192*H192,2)</f>
        <v>0</v>
      </c>
      <c r="K192" s="244" t="s">
        <v>160</v>
      </c>
      <c r="L192" s="39"/>
      <c r="M192" s="249" t="s">
        <v>1</v>
      </c>
      <c r="N192" s="250" t="s">
        <v>40</v>
      </c>
      <c r="O192" s="71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409</v>
      </c>
      <c r="AT192" s="203" t="s">
        <v>239</v>
      </c>
      <c r="AU192" s="203" t="s">
        <v>85</v>
      </c>
      <c r="AY192" s="17" t="s">
        <v>154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83</v>
      </c>
      <c r="BK192" s="204">
        <f>ROUND(I192*H192,2)</f>
        <v>0</v>
      </c>
      <c r="BL192" s="17" t="s">
        <v>409</v>
      </c>
      <c r="BM192" s="203" t="s">
        <v>270</v>
      </c>
    </row>
    <row r="193" spans="1:65" s="2" customFormat="1" ht="117">
      <c r="A193" s="34"/>
      <c r="B193" s="35"/>
      <c r="C193" s="36"/>
      <c r="D193" s="205" t="s">
        <v>163</v>
      </c>
      <c r="E193" s="36"/>
      <c r="F193" s="206" t="s">
        <v>939</v>
      </c>
      <c r="G193" s="36"/>
      <c r="H193" s="36"/>
      <c r="I193" s="207"/>
      <c r="J193" s="36"/>
      <c r="K193" s="36"/>
      <c r="L193" s="39"/>
      <c r="M193" s="208"/>
      <c r="N193" s="209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163</v>
      </c>
      <c r="AU193" s="17" t="s">
        <v>85</v>
      </c>
    </row>
    <row r="194" spans="1:65" s="2" customFormat="1" ht="29.25">
      <c r="A194" s="34"/>
      <c r="B194" s="35"/>
      <c r="C194" s="36"/>
      <c r="D194" s="205" t="s">
        <v>417</v>
      </c>
      <c r="E194" s="36"/>
      <c r="F194" s="251" t="s">
        <v>418</v>
      </c>
      <c r="G194" s="36"/>
      <c r="H194" s="36"/>
      <c r="I194" s="207"/>
      <c r="J194" s="36"/>
      <c r="K194" s="36"/>
      <c r="L194" s="39"/>
      <c r="M194" s="208"/>
      <c r="N194" s="209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417</v>
      </c>
      <c r="AU194" s="17" t="s">
        <v>85</v>
      </c>
    </row>
    <row r="195" spans="1:65" s="14" customFormat="1" ht="11.25">
      <c r="B195" s="221"/>
      <c r="C195" s="222"/>
      <c r="D195" s="205" t="s">
        <v>164</v>
      </c>
      <c r="E195" s="223" t="s">
        <v>1</v>
      </c>
      <c r="F195" s="224" t="s">
        <v>940</v>
      </c>
      <c r="G195" s="222"/>
      <c r="H195" s="223" t="s">
        <v>1</v>
      </c>
      <c r="I195" s="225"/>
      <c r="J195" s="222"/>
      <c r="K195" s="222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164</v>
      </c>
      <c r="AU195" s="230" t="s">
        <v>85</v>
      </c>
      <c r="AV195" s="14" t="s">
        <v>83</v>
      </c>
      <c r="AW195" s="14" t="s">
        <v>31</v>
      </c>
      <c r="AX195" s="14" t="s">
        <v>75</v>
      </c>
      <c r="AY195" s="230" t="s">
        <v>154</v>
      </c>
    </row>
    <row r="196" spans="1:65" s="13" customFormat="1" ht="11.25">
      <c r="B196" s="210"/>
      <c r="C196" s="211"/>
      <c r="D196" s="205" t="s">
        <v>164</v>
      </c>
      <c r="E196" s="212" t="s">
        <v>1</v>
      </c>
      <c r="F196" s="213" t="s">
        <v>1053</v>
      </c>
      <c r="G196" s="211"/>
      <c r="H196" s="214">
        <v>56.255000000000003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164</v>
      </c>
      <c r="AU196" s="220" t="s">
        <v>85</v>
      </c>
      <c r="AV196" s="13" t="s">
        <v>85</v>
      </c>
      <c r="AW196" s="13" t="s">
        <v>31</v>
      </c>
      <c r="AX196" s="13" t="s">
        <v>75</v>
      </c>
      <c r="AY196" s="220" t="s">
        <v>154</v>
      </c>
    </row>
    <row r="197" spans="1:65" s="14" customFormat="1" ht="11.25">
      <c r="B197" s="221"/>
      <c r="C197" s="222"/>
      <c r="D197" s="205" t="s">
        <v>164</v>
      </c>
      <c r="E197" s="223" t="s">
        <v>1</v>
      </c>
      <c r="F197" s="224" t="s">
        <v>942</v>
      </c>
      <c r="G197" s="222"/>
      <c r="H197" s="223" t="s">
        <v>1</v>
      </c>
      <c r="I197" s="225"/>
      <c r="J197" s="222"/>
      <c r="K197" s="222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164</v>
      </c>
      <c r="AU197" s="230" t="s">
        <v>85</v>
      </c>
      <c r="AV197" s="14" t="s">
        <v>83</v>
      </c>
      <c r="AW197" s="14" t="s">
        <v>31</v>
      </c>
      <c r="AX197" s="14" t="s">
        <v>75</v>
      </c>
      <c r="AY197" s="230" t="s">
        <v>154</v>
      </c>
    </row>
    <row r="198" spans="1:65" s="13" customFormat="1" ht="11.25">
      <c r="B198" s="210"/>
      <c r="C198" s="211"/>
      <c r="D198" s="205" t="s">
        <v>164</v>
      </c>
      <c r="E198" s="212" t="s">
        <v>1</v>
      </c>
      <c r="F198" s="213" t="s">
        <v>1054</v>
      </c>
      <c r="G198" s="211"/>
      <c r="H198" s="214">
        <v>71.875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164</v>
      </c>
      <c r="AU198" s="220" t="s">
        <v>85</v>
      </c>
      <c r="AV198" s="13" t="s">
        <v>85</v>
      </c>
      <c r="AW198" s="13" t="s">
        <v>31</v>
      </c>
      <c r="AX198" s="13" t="s">
        <v>75</v>
      </c>
      <c r="AY198" s="220" t="s">
        <v>154</v>
      </c>
    </row>
    <row r="199" spans="1:65" s="14" customFormat="1" ht="11.25">
      <c r="B199" s="221"/>
      <c r="C199" s="222"/>
      <c r="D199" s="205" t="s">
        <v>164</v>
      </c>
      <c r="E199" s="223" t="s">
        <v>1</v>
      </c>
      <c r="F199" s="224" t="s">
        <v>419</v>
      </c>
      <c r="G199" s="222"/>
      <c r="H199" s="223" t="s">
        <v>1</v>
      </c>
      <c r="I199" s="225"/>
      <c r="J199" s="222"/>
      <c r="K199" s="222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164</v>
      </c>
      <c r="AU199" s="230" t="s">
        <v>85</v>
      </c>
      <c r="AV199" s="14" t="s">
        <v>83</v>
      </c>
      <c r="AW199" s="14" t="s">
        <v>31</v>
      </c>
      <c r="AX199" s="14" t="s">
        <v>75</v>
      </c>
      <c r="AY199" s="230" t="s">
        <v>154</v>
      </c>
    </row>
    <row r="200" spans="1:65" s="13" customFormat="1" ht="11.25">
      <c r="B200" s="210"/>
      <c r="C200" s="211"/>
      <c r="D200" s="205" t="s">
        <v>164</v>
      </c>
      <c r="E200" s="212" t="s">
        <v>1</v>
      </c>
      <c r="F200" s="213" t="s">
        <v>1055</v>
      </c>
      <c r="G200" s="211"/>
      <c r="H200" s="214">
        <v>6.702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164</v>
      </c>
      <c r="AU200" s="220" t="s">
        <v>85</v>
      </c>
      <c r="AV200" s="13" t="s">
        <v>85</v>
      </c>
      <c r="AW200" s="13" t="s">
        <v>31</v>
      </c>
      <c r="AX200" s="13" t="s">
        <v>75</v>
      </c>
      <c r="AY200" s="220" t="s">
        <v>154</v>
      </c>
    </row>
    <row r="201" spans="1:65" s="15" customFormat="1" ht="11.25">
      <c r="B201" s="231"/>
      <c r="C201" s="232"/>
      <c r="D201" s="205" t="s">
        <v>164</v>
      </c>
      <c r="E201" s="233" t="s">
        <v>1</v>
      </c>
      <c r="F201" s="234" t="s">
        <v>171</v>
      </c>
      <c r="G201" s="232"/>
      <c r="H201" s="235">
        <v>134.83199999999999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164</v>
      </c>
      <c r="AU201" s="241" t="s">
        <v>85</v>
      </c>
      <c r="AV201" s="15" t="s">
        <v>162</v>
      </c>
      <c r="AW201" s="15" t="s">
        <v>31</v>
      </c>
      <c r="AX201" s="15" t="s">
        <v>83</v>
      </c>
      <c r="AY201" s="241" t="s">
        <v>154</v>
      </c>
    </row>
    <row r="202" spans="1:65" s="2" customFormat="1" ht="37.9" customHeight="1">
      <c r="A202" s="34"/>
      <c r="B202" s="35"/>
      <c r="C202" s="242" t="s">
        <v>218</v>
      </c>
      <c r="D202" s="242" t="s">
        <v>239</v>
      </c>
      <c r="E202" s="243" t="s">
        <v>949</v>
      </c>
      <c r="F202" s="244" t="s">
        <v>950</v>
      </c>
      <c r="G202" s="245" t="s">
        <v>191</v>
      </c>
      <c r="H202" s="246">
        <v>16.32</v>
      </c>
      <c r="I202" s="247"/>
      <c r="J202" s="248">
        <f>ROUND(I202*H202,2)</f>
        <v>0</v>
      </c>
      <c r="K202" s="244" t="s">
        <v>160</v>
      </c>
      <c r="L202" s="39"/>
      <c r="M202" s="249" t="s">
        <v>1</v>
      </c>
      <c r="N202" s="250" t="s">
        <v>40</v>
      </c>
      <c r="O202" s="71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3" t="s">
        <v>409</v>
      </c>
      <c r="AT202" s="203" t="s">
        <v>239</v>
      </c>
      <c r="AU202" s="203" t="s">
        <v>85</v>
      </c>
      <c r="AY202" s="17" t="s">
        <v>154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7" t="s">
        <v>83</v>
      </c>
      <c r="BK202" s="204">
        <f>ROUND(I202*H202,2)</f>
        <v>0</v>
      </c>
      <c r="BL202" s="17" t="s">
        <v>409</v>
      </c>
      <c r="BM202" s="203" t="s">
        <v>279</v>
      </c>
    </row>
    <row r="203" spans="1:65" s="2" customFormat="1" ht="117">
      <c r="A203" s="34"/>
      <c r="B203" s="35"/>
      <c r="C203" s="36"/>
      <c r="D203" s="205" t="s">
        <v>163</v>
      </c>
      <c r="E203" s="36"/>
      <c r="F203" s="206" t="s">
        <v>951</v>
      </c>
      <c r="G203" s="36"/>
      <c r="H203" s="36"/>
      <c r="I203" s="207"/>
      <c r="J203" s="36"/>
      <c r="K203" s="36"/>
      <c r="L203" s="39"/>
      <c r="M203" s="208"/>
      <c r="N203" s="209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163</v>
      </c>
      <c r="AU203" s="17" t="s">
        <v>85</v>
      </c>
    </row>
    <row r="204" spans="1:65" s="2" customFormat="1" ht="29.25">
      <c r="A204" s="34"/>
      <c r="B204" s="35"/>
      <c r="C204" s="36"/>
      <c r="D204" s="205" t="s">
        <v>417</v>
      </c>
      <c r="E204" s="36"/>
      <c r="F204" s="251" t="s">
        <v>418</v>
      </c>
      <c r="G204" s="36"/>
      <c r="H204" s="36"/>
      <c r="I204" s="207"/>
      <c r="J204" s="36"/>
      <c r="K204" s="36"/>
      <c r="L204" s="39"/>
      <c r="M204" s="208"/>
      <c r="N204" s="209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417</v>
      </c>
      <c r="AU204" s="17" t="s">
        <v>85</v>
      </c>
    </row>
    <row r="205" spans="1:65" s="14" customFormat="1" ht="11.25">
      <c r="B205" s="221"/>
      <c r="C205" s="222"/>
      <c r="D205" s="205" t="s">
        <v>164</v>
      </c>
      <c r="E205" s="223" t="s">
        <v>1</v>
      </c>
      <c r="F205" s="224" t="s">
        <v>952</v>
      </c>
      <c r="G205" s="222"/>
      <c r="H205" s="223" t="s">
        <v>1</v>
      </c>
      <c r="I205" s="225"/>
      <c r="J205" s="222"/>
      <c r="K205" s="222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164</v>
      </c>
      <c r="AU205" s="230" t="s">
        <v>85</v>
      </c>
      <c r="AV205" s="14" t="s">
        <v>83</v>
      </c>
      <c r="AW205" s="14" t="s">
        <v>31</v>
      </c>
      <c r="AX205" s="14" t="s">
        <v>75</v>
      </c>
      <c r="AY205" s="230" t="s">
        <v>154</v>
      </c>
    </row>
    <row r="206" spans="1:65" s="13" customFormat="1" ht="11.25">
      <c r="B206" s="210"/>
      <c r="C206" s="211"/>
      <c r="D206" s="205" t="s">
        <v>164</v>
      </c>
      <c r="E206" s="212" t="s">
        <v>1</v>
      </c>
      <c r="F206" s="213" t="s">
        <v>1021</v>
      </c>
      <c r="G206" s="211"/>
      <c r="H206" s="214">
        <v>16.32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164</v>
      </c>
      <c r="AU206" s="220" t="s">
        <v>85</v>
      </c>
      <c r="AV206" s="13" t="s">
        <v>85</v>
      </c>
      <c r="AW206" s="13" t="s">
        <v>31</v>
      </c>
      <c r="AX206" s="13" t="s">
        <v>75</v>
      </c>
      <c r="AY206" s="220" t="s">
        <v>154</v>
      </c>
    </row>
    <row r="207" spans="1:65" s="15" customFormat="1" ht="11.25">
      <c r="B207" s="231"/>
      <c r="C207" s="232"/>
      <c r="D207" s="205" t="s">
        <v>164</v>
      </c>
      <c r="E207" s="233" t="s">
        <v>1</v>
      </c>
      <c r="F207" s="234" t="s">
        <v>171</v>
      </c>
      <c r="G207" s="232"/>
      <c r="H207" s="235">
        <v>16.32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AT207" s="241" t="s">
        <v>164</v>
      </c>
      <c r="AU207" s="241" t="s">
        <v>85</v>
      </c>
      <c r="AV207" s="15" t="s">
        <v>162</v>
      </c>
      <c r="AW207" s="15" t="s">
        <v>31</v>
      </c>
      <c r="AX207" s="15" t="s">
        <v>83</v>
      </c>
      <c r="AY207" s="241" t="s">
        <v>154</v>
      </c>
    </row>
    <row r="208" spans="1:65" s="2" customFormat="1" ht="24.2" customHeight="1">
      <c r="A208" s="34"/>
      <c r="B208" s="35"/>
      <c r="C208" s="242" t="s">
        <v>281</v>
      </c>
      <c r="D208" s="242" t="s">
        <v>239</v>
      </c>
      <c r="E208" s="243" t="s">
        <v>954</v>
      </c>
      <c r="F208" s="244" t="s">
        <v>955</v>
      </c>
      <c r="G208" s="245" t="s">
        <v>191</v>
      </c>
      <c r="H208" s="246">
        <v>71.875</v>
      </c>
      <c r="I208" s="247"/>
      <c r="J208" s="248">
        <f>ROUND(I208*H208,2)</f>
        <v>0</v>
      </c>
      <c r="K208" s="244" t="s">
        <v>160</v>
      </c>
      <c r="L208" s="39"/>
      <c r="M208" s="249" t="s">
        <v>1</v>
      </c>
      <c r="N208" s="250" t="s">
        <v>40</v>
      </c>
      <c r="O208" s="71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3" t="s">
        <v>409</v>
      </c>
      <c r="AT208" s="203" t="s">
        <v>239</v>
      </c>
      <c r="AU208" s="203" t="s">
        <v>85</v>
      </c>
      <c r="AY208" s="17" t="s">
        <v>154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7" t="s">
        <v>83</v>
      </c>
      <c r="BK208" s="204">
        <f>ROUND(I208*H208,2)</f>
        <v>0</v>
      </c>
      <c r="BL208" s="17" t="s">
        <v>409</v>
      </c>
      <c r="BM208" s="203" t="s">
        <v>284</v>
      </c>
    </row>
    <row r="209" spans="1:65" s="2" customFormat="1" ht="58.5">
      <c r="A209" s="34"/>
      <c r="B209" s="35"/>
      <c r="C209" s="36"/>
      <c r="D209" s="205" t="s">
        <v>163</v>
      </c>
      <c r="E209" s="36"/>
      <c r="F209" s="206" t="s">
        <v>956</v>
      </c>
      <c r="G209" s="36"/>
      <c r="H209" s="36"/>
      <c r="I209" s="207"/>
      <c r="J209" s="36"/>
      <c r="K209" s="36"/>
      <c r="L209" s="39"/>
      <c r="M209" s="208"/>
      <c r="N209" s="209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163</v>
      </c>
      <c r="AU209" s="17" t="s">
        <v>85</v>
      </c>
    </row>
    <row r="210" spans="1:65" s="14" customFormat="1" ht="11.25">
      <c r="B210" s="221"/>
      <c r="C210" s="222"/>
      <c r="D210" s="205" t="s">
        <v>164</v>
      </c>
      <c r="E210" s="223" t="s">
        <v>1</v>
      </c>
      <c r="F210" s="224" t="s">
        <v>957</v>
      </c>
      <c r="G210" s="222"/>
      <c r="H210" s="223" t="s">
        <v>1</v>
      </c>
      <c r="I210" s="225"/>
      <c r="J210" s="222"/>
      <c r="K210" s="222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164</v>
      </c>
      <c r="AU210" s="230" t="s">
        <v>85</v>
      </c>
      <c r="AV210" s="14" t="s">
        <v>83</v>
      </c>
      <c r="AW210" s="14" t="s">
        <v>31</v>
      </c>
      <c r="AX210" s="14" t="s">
        <v>75</v>
      </c>
      <c r="AY210" s="230" t="s">
        <v>154</v>
      </c>
    </row>
    <row r="211" spans="1:65" s="13" customFormat="1" ht="11.25">
      <c r="B211" s="210"/>
      <c r="C211" s="211"/>
      <c r="D211" s="205" t="s">
        <v>164</v>
      </c>
      <c r="E211" s="212" t="s">
        <v>1</v>
      </c>
      <c r="F211" s="213" t="s">
        <v>1054</v>
      </c>
      <c r="G211" s="211"/>
      <c r="H211" s="214">
        <v>71.875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164</v>
      </c>
      <c r="AU211" s="220" t="s">
        <v>85</v>
      </c>
      <c r="AV211" s="13" t="s">
        <v>85</v>
      </c>
      <c r="AW211" s="13" t="s">
        <v>31</v>
      </c>
      <c r="AX211" s="13" t="s">
        <v>75</v>
      </c>
      <c r="AY211" s="220" t="s">
        <v>154</v>
      </c>
    </row>
    <row r="212" spans="1:65" s="15" customFormat="1" ht="11.25">
      <c r="B212" s="231"/>
      <c r="C212" s="232"/>
      <c r="D212" s="205" t="s">
        <v>164</v>
      </c>
      <c r="E212" s="233" t="s">
        <v>1</v>
      </c>
      <c r="F212" s="234" t="s">
        <v>171</v>
      </c>
      <c r="G212" s="232"/>
      <c r="H212" s="235">
        <v>71.875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164</v>
      </c>
      <c r="AU212" s="241" t="s">
        <v>85</v>
      </c>
      <c r="AV212" s="15" t="s">
        <v>162</v>
      </c>
      <c r="AW212" s="15" t="s">
        <v>31</v>
      </c>
      <c r="AX212" s="15" t="s">
        <v>83</v>
      </c>
      <c r="AY212" s="241" t="s">
        <v>154</v>
      </c>
    </row>
    <row r="213" spans="1:65" s="12" customFormat="1" ht="22.9" customHeight="1">
      <c r="B213" s="175"/>
      <c r="C213" s="176"/>
      <c r="D213" s="177" t="s">
        <v>74</v>
      </c>
      <c r="E213" s="189" t="s">
        <v>114</v>
      </c>
      <c r="F213" s="189" t="s">
        <v>959</v>
      </c>
      <c r="G213" s="176"/>
      <c r="H213" s="176"/>
      <c r="I213" s="179"/>
      <c r="J213" s="190">
        <f>BK213</f>
        <v>0</v>
      </c>
      <c r="K213" s="176"/>
      <c r="L213" s="181"/>
      <c r="M213" s="182"/>
      <c r="N213" s="183"/>
      <c r="O213" s="183"/>
      <c r="P213" s="184">
        <f>SUM(P214:P218)</f>
        <v>0</v>
      </c>
      <c r="Q213" s="183"/>
      <c r="R213" s="184">
        <f>SUM(R214:R218)</f>
        <v>0</v>
      </c>
      <c r="S213" s="183"/>
      <c r="T213" s="185">
        <f>SUM(T214:T218)</f>
        <v>0</v>
      </c>
      <c r="AR213" s="186" t="s">
        <v>188</v>
      </c>
      <c r="AT213" s="187" t="s">
        <v>74</v>
      </c>
      <c r="AU213" s="187" t="s">
        <v>83</v>
      </c>
      <c r="AY213" s="186" t="s">
        <v>154</v>
      </c>
      <c r="BK213" s="188">
        <f>SUM(BK214:BK218)</f>
        <v>0</v>
      </c>
    </row>
    <row r="214" spans="1:65" s="2" customFormat="1" ht="24.2" customHeight="1">
      <c r="A214" s="34"/>
      <c r="B214" s="35"/>
      <c r="C214" s="242" t="s">
        <v>223</v>
      </c>
      <c r="D214" s="242" t="s">
        <v>239</v>
      </c>
      <c r="E214" s="243" t="s">
        <v>960</v>
      </c>
      <c r="F214" s="244" t="s">
        <v>961</v>
      </c>
      <c r="G214" s="245" t="s">
        <v>159</v>
      </c>
      <c r="H214" s="246">
        <v>1</v>
      </c>
      <c r="I214" s="247"/>
      <c r="J214" s="248">
        <f>ROUND(I214*H214,2)</f>
        <v>0</v>
      </c>
      <c r="K214" s="244" t="s">
        <v>160</v>
      </c>
      <c r="L214" s="39"/>
      <c r="M214" s="249" t="s">
        <v>1</v>
      </c>
      <c r="N214" s="250" t="s">
        <v>40</v>
      </c>
      <c r="O214" s="71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162</v>
      </c>
      <c r="AT214" s="203" t="s">
        <v>239</v>
      </c>
      <c r="AU214" s="203" t="s">
        <v>85</v>
      </c>
      <c r="AY214" s="17" t="s">
        <v>154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83</v>
      </c>
      <c r="BK214" s="204">
        <f>ROUND(I214*H214,2)</f>
        <v>0</v>
      </c>
      <c r="BL214" s="17" t="s">
        <v>162</v>
      </c>
      <c r="BM214" s="203" t="s">
        <v>293</v>
      </c>
    </row>
    <row r="215" spans="1:65" s="2" customFormat="1" ht="11.25">
      <c r="A215" s="34"/>
      <c r="B215" s="35"/>
      <c r="C215" s="36"/>
      <c r="D215" s="205" t="s">
        <v>163</v>
      </c>
      <c r="E215" s="36"/>
      <c r="F215" s="206" t="s">
        <v>961</v>
      </c>
      <c r="G215" s="36"/>
      <c r="H215" s="36"/>
      <c r="I215" s="207"/>
      <c r="J215" s="36"/>
      <c r="K215" s="36"/>
      <c r="L215" s="39"/>
      <c r="M215" s="208"/>
      <c r="N215" s="209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163</v>
      </c>
      <c r="AU215" s="17" t="s">
        <v>85</v>
      </c>
    </row>
    <row r="216" spans="1:65" s="14" customFormat="1" ht="22.5">
      <c r="B216" s="221"/>
      <c r="C216" s="222"/>
      <c r="D216" s="205" t="s">
        <v>164</v>
      </c>
      <c r="E216" s="223" t="s">
        <v>1</v>
      </c>
      <c r="F216" s="224" t="s">
        <v>1023</v>
      </c>
      <c r="G216" s="222"/>
      <c r="H216" s="223" t="s">
        <v>1</v>
      </c>
      <c r="I216" s="225"/>
      <c r="J216" s="222"/>
      <c r="K216" s="222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164</v>
      </c>
      <c r="AU216" s="230" t="s">
        <v>85</v>
      </c>
      <c r="AV216" s="14" t="s">
        <v>83</v>
      </c>
      <c r="AW216" s="14" t="s">
        <v>31</v>
      </c>
      <c r="AX216" s="14" t="s">
        <v>75</v>
      </c>
      <c r="AY216" s="230" t="s">
        <v>154</v>
      </c>
    </row>
    <row r="217" spans="1:65" s="13" customFormat="1" ht="11.25">
      <c r="B217" s="210"/>
      <c r="C217" s="211"/>
      <c r="D217" s="205" t="s">
        <v>164</v>
      </c>
      <c r="E217" s="212" t="s">
        <v>1</v>
      </c>
      <c r="F217" s="213" t="s">
        <v>83</v>
      </c>
      <c r="G217" s="211"/>
      <c r="H217" s="214">
        <v>1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164</v>
      </c>
      <c r="AU217" s="220" t="s">
        <v>85</v>
      </c>
      <c r="AV217" s="13" t="s">
        <v>85</v>
      </c>
      <c r="AW217" s="13" t="s">
        <v>31</v>
      </c>
      <c r="AX217" s="13" t="s">
        <v>75</v>
      </c>
      <c r="AY217" s="220" t="s">
        <v>154</v>
      </c>
    </row>
    <row r="218" spans="1:65" s="15" customFormat="1" ht="11.25">
      <c r="B218" s="231"/>
      <c r="C218" s="232"/>
      <c r="D218" s="205" t="s">
        <v>164</v>
      </c>
      <c r="E218" s="233" t="s">
        <v>1</v>
      </c>
      <c r="F218" s="234" t="s">
        <v>171</v>
      </c>
      <c r="G218" s="232"/>
      <c r="H218" s="235">
        <v>1</v>
      </c>
      <c r="I218" s="236"/>
      <c r="J218" s="232"/>
      <c r="K218" s="232"/>
      <c r="L218" s="237"/>
      <c r="M218" s="252"/>
      <c r="N218" s="253"/>
      <c r="O218" s="253"/>
      <c r="P218" s="253"/>
      <c r="Q218" s="253"/>
      <c r="R218" s="253"/>
      <c r="S218" s="253"/>
      <c r="T218" s="254"/>
      <c r="AT218" s="241" t="s">
        <v>164</v>
      </c>
      <c r="AU218" s="241" t="s">
        <v>85</v>
      </c>
      <c r="AV218" s="15" t="s">
        <v>162</v>
      </c>
      <c r="AW218" s="15" t="s">
        <v>31</v>
      </c>
      <c r="AX218" s="15" t="s">
        <v>83</v>
      </c>
      <c r="AY218" s="241" t="s">
        <v>154</v>
      </c>
    </row>
    <row r="219" spans="1:65" s="2" customFormat="1" ht="6.95" customHeight="1">
      <c r="A219" s="34"/>
      <c r="B219" s="54"/>
      <c r="C219" s="55"/>
      <c r="D219" s="55"/>
      <c r="E219" s="55"/>
      <c r="F219" s="55"/>
      <c r="G219" s="55"/>
      <c r="H219" s="55"/>
      <c r="I219" s="55"/>
      <c r="J219" s="55"/>
      <c r="K219" s="55"/>
      <c r="L219" s="39"/>
      <c r="M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sheetProtection algorithmName="SHA-512" hashValue="cBAE5S2qAl7Zi+xwWxfZqMeVN2uYjqWkv5BZ0Ri6tE6I9ee7QM5XQ/JSCZ4yjcw86twuNI4tpc+sSr3EdYH8vw==" saltValue="YgZcb/9FgoJIOopSrUJRZ9UD44aZ2XMy+NetZ80DnYcMo/TeXCu0g0AReVUmVGaimL8rgUnXKGRw6Wr+qtbWJg==" spinCount="100000" sheet="1" objects="1" scenarios="1" formatColumns="0" formatRows="0" autoFilter="0"/>
  <autoFilter ref="C120:K21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1"/>
  <sheetViews>
    <sheetView showGridLines="0" topLeftCell="A11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106</v>
      </c>
    </row>
    <row r="3" spans="1:46" s="1" customFormat="1" ht="6.95" hidden="1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hidden="1" customHeight="1">
      <c r="B4" s="20"/>
      <c r="D4" s="117" t="s">
        <v>126</v>
      </c>
      <c r="L4" s="20"/>
      <c r="M4" s="118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9" t="s">
        <v>16</v>
      </c>
      <c r="L6" s="20"/>
    </row>
    <row r="7" spans="1:46" s="1" customFormat="1" ht="16.5" hidden="1" customHeight="1">
      <c r="B7" s="20"/>
      <c r="E7" s="304" t="str">
        <f>'Rekapitulace stavby'!K6</f>
        <v>Oprava trati v úseku Beroun Závodí - Hýskov</v>
      </c>
      <c r="F7" s="305"/>
      <c r="G7" s="305"/>
      <c r="H7" s="305"/>
      <c r="L7" s="20"/>
    </row>
    <row r="8" spans="1:46" s="2" customFormat="1" ht="12" hidden="1" customHeight="1">
      <c r="A8" s="34"/>
      <c r="B8" s="39"/>
      <c r="C8" s="34"/>
      <c r="D8" s="119" t="s">
        <v>127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06" t="s">
        <v>1056</v>
      </c>
      <c r="F9" s="307"/>
      <c r="G9" s="307"/>
      <c r="H9" s="30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9" t="s">
        <v>32</v>
      </c>
      <c r="E23" s="34"/>
      <c r="F23" s="34"/>
      <c r="G23" s="34"/>
      <c r="H23" s="34"/>
      <c r="I23" s="119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">
        <v>33</v>
      </c>
      <c r="F24" s="34"/>
      <c r="G24" s="34"/>
      <c r="H24" s="34"/>
      <c r="I24" s="119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9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5" t="s">
        <v>35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7" t="s">
        <v>37</v>
      </c>
      <c r="G32" s="34"/>
      <c r="H32" s="34"/>
      <c r="I32" s="127" t="s">
        <v>36</v>
      </c>
      <c r="J32" s="12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8" t="s">
        <v>39</v>
      </c>
      <c r="E33" s="119" t="s">
        <v>40</v>
      </c>
      <c r="F33" s="129">
        <f>ROUND((SUM(BE121:BE240)),  2)</f>
        <v>0</v>
      </c>
      <c r="G33" s="34"/>
      <c r="H33" s="34"/>
      <c r="I33" s="130">
        <v>0.21</v>
      </c>
      <c r="J33" s="129">
        <f>ROUND(((SUM(BE121:BE240))*I33),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9" t="s">
        <v>41</v>
      </c>
      <c r="F34" s="129">
        <f>ROUND((SUM(BF121:BF240)),  2)</f>
        <v>0</v>
      </c>
      <c r="G34" s="34"/>
      <c r="H34" s="34"/>
      <c r="I34" s="130">
        <v>0.15</v>
      </c>
      <c r="J34" s="129">
        <f>ROUND(((SUM(BF121:BF240))*I34),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42</v>
      </c>
      <c r="F35" s="129">
        <f>ROUND((SUM(BG121:BG240)),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43</v>
      </c>
      <c r="F36" s="129">
        <f>ROUND((SUM(BH121:BH240)),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44</v>
      </c>
      <c r="F37" s="129">
        <f>ROUND((SUM(BI121:BI240)),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1" t="str">
        <f>E7</f>
        <v>Oprava trati v úseku Beroun Závodí - Hýskov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3" t="str">
        <f>E9</f>
        <v>SO 08 - P2318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19. 7. 2021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9" t="s">
        <v>130</v>
      </c>
      <c r="D94" s="150"/>
      <c r="E94" s="150"/>
      <c r="F94" s="150"/>
      <c r="G94" s="150"/>
      <c r="H94" s="150"/>
      <c r="I94" s="150"/>
      <c r="J94" s="151" t="s">
        <v>131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52" t="s">
        <v>132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4.95" hidden="1" customHeight="1">
      <c r="B97" s="153"/>
      <c r="C97" s="154"/>
      <c r="D97" s="155" t="s">
        <v>134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hidden="1" customHeight="1">
      <c r="B98" s="159"/>
      <c r="C98" s="104"/>
      <c r="D98" s="160" t="s">
        <v>136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hidden="1" customHeight="1">
      <c r="B99" s="159"/>
      <c r="C99" s="104"/>
      <c r="D99" s="160" t="s">
        <v>137</v>
      </c>
      <c r="E99" s="161"/>
      <c r="F99" s="161"/>
      <c r="G99" s="161"/>
      <c r="H99" s="161"/>
      <c r="I99" s="161"/>
      <c r="J99" s="162">
        <f>J162</f>
        <v>0</v>
      </c>
      <c r="K99" s="104"/>
      <c r="L99" s="163"/>
    </row>
    <row r="100" spans="1:31" s="10" customFormat="1" ht="19.899999999999999" hidden="1" customHeight="1">
      <c r="B100" s="159"/>
      <c r="C100" s="104"/>
      <c r="D100" s="160" t="s">
        <v>138</v>
      </c>
      <c r="E100" s="161"/>
      <c r="F100" s="161"/>
      <c r="G100" s="161"/>
      <c r="H100" s="161"/>
      <c r="I100" s="161"/>
      <c r="J100" s="162">
        <f>J198</f>
        <v>0</v>
      </c>
      <c r="K100" s="104"/>
      <c r="L100" s="163"/>
    </row>
    <row r="101" spans="1:31" s="10" customFormat="1" ht="19.899999999999999" hidden="1" customHeight="1">
      <c r="B101" s="159"/>
      <c r="C101" s="104"/>
      <c r="D101" s="160" t="s">
        <v>890</v>
      </c>
      <c r="E101" s="161"/>
      <c r="F101" s="161"/>
      <c r="G101" s="161"/>
      <c r="H101" s="161"/>
      <c r="I101" s="161"/>
      <c r="J101" s="162">
        <f>J235</f>
        <v>0</v>
      </c>
      <c r="K101" s="104"/>
      <c r="L101" s="163"/>
    </row>
    <row r="102" spans="1:31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1" t="str">
        <f>E7</f>
        <v>Oprava trati v úseku Beroun Závodí - Hýskov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E9</f>
        <v>SO 08 - P2318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19. 7. 2021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Ing. Aleš Bednář</v>
      </c>
      <c r="G117" s="36"/>
      <c r="H117" s="36"/>
      <c r="I117" s="29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32</v>
      </c>
      <c r="J118" s="32" t="str">
        <f>E24</f>
        <v>Lukáš Kot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140</v>
      </c>
      <c r="D120" s="167" t="s">
        <v>60</v>
      </c>
      <c r="E120" s="167" t="s">
        <v>56</v>
      </c>
      <c r="F120" s="167" t="s">
        <v>57</v>
      </c>
      <c r="G120" s="167" t="s">
        <v>141</v>
      </c>
      <c r="H120" s="167" t="s">
        <v>142</v>
      </c>
      <c r="I120" s="167" t="s">
        <v>143</v>
      </c>
      <c r="J120" s="167" t="s">
        <v>131</v>
      </c>
      <c r="K120" s="168" t="s">
        <v>144</v>
      </c>
      <c r="L120" s="169"/>
      <c r="M120" s="75" t="s">
        <v>1</v>
      </c>
      <c r="N120" s="76" t="s">
        <v>39</v>
      </c>
      <c r="O120" s="76" t="s">
        <v>145</v>
      </c>
      <c r="P120" s="76" t="s">
        <v>146</v>
      </c>
      <c r="Q120" s="76" t="s">
        <v>147</v>
      </c>
      <c r="R120" s="76" t="s">
        <v>148</v>
      </c>
      <c r="S120" s="76" t="s">
        <v>149</v>
      </c>
      <c r="T120" s="77" t="s">
        <v>150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151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133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74</v>
      </c>
      <c r="E122" s="178" t="s">
        <v>152</v>
      </c>
      <c r="F122" s="178" t="s">
        <v>153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P123+P162+P198+P235</f>
        <v>0</v>
      </c>
      <c r="Q122" s="183"/>
      <c r="R122" s="184">
        <f>R123+R162+R198+R235</f>
        <v>0</v>
      </c>
      <c r="S122" s="183"/>
      <c r="T122" s="185">
        <f>T123+T162+T198+T235</f>
        <v>0</v>
      </c>
      <c r="AR122" s="186" t="s">
        <v>83</v>
      </c>
      <c r="AT122" s="187" t="s">
        <v>74</v>
      </c>
      <c r="AU122" s="187" t="s">
        <v>75</v>
      </c>
      <c r="AY122" s="186" t="s">
        <v>154</v>
      </c>
      <c r="BK122" s="188">
        <f>BK123+BK162+BK198+BK235</f>
        <v>0</v>
      </c>
    </row>
    <row r="123" spans="1:65" s="12" customFormat="1" ht="22.9" customHeight="1">
      <c r="B123" s="175"/>
      <c r="C123" s="176"/>
      <c r="D123" s="177" t="s">
        <v>74</v>
      </c>
      <c r="E123" s="189" t="s">
        <v>85</v>
      </c>
      <c r="F123" s="189" t="s">
        <v>187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SUM(P124:P161)</f>
        <v>0</v>
      </c>
      <c r="Q123" s="183"/>
      <c r="R123" s="184">
        <f>SUM(R124:R161)</f>
        <v>0</v>
      </c>
      <c r="S123" s="183"/>
      <c r="T123" s="185">
        <f>SUM(T124:T161)</f>
        <v>0</v>
      </c>
      <c r="AR123" s="186" t="s">
        <v>83</v>
      </c>
      <c r="AT123" s="187" t="s">
        <v>74</v>
      </c>
      <c r="AU123" s="187" t="s">
        <v>83</v>
      </c>
      <c r="AY123" s="186" t="s">
        <v>154</v>
      </c>
      <c r="BK123" s="188">
        <f>SUM(BK124:BK161)</f>
        <v>0</v>
      </c>
    </row>
    <row r="124" spans="1:65" s="2" customFormat="1" ht="24.2" customHeight="1">
      <c r="A124" s="34"/>
      <c r="B124" s="35"/>
      <c r="C124" s="191" t="s">
        <v>83</v>
      </c>
      <c r="D124" s="191" t="s">
        <v>156</v>
      </c>
      <c r="E124" s="192" t="s">
        <v>967</v>
      </c>
      <c r="F124" s="193" t="s">
        <v>968</v>
      </c>
      <c r="G124" s="194" t="s">
        <v>310</v>
      </c>
      <c r="H124" s="195">
        <v>6</v>
      </c>
      <c r="I124" s="196"/>
      <c r="J124" s="197">
        <f>ROUND(I124*H124,2)</f>
        <v>0</v>
      </c>
      <c r="K124" s="193" t="s">
        <v>1</v>
      </c>
      <c r="L124" s="198"/>
      <c r="M124" s="199" t="s">
        <v>1</v>
      </c>
      <c r="N124" s="200" t="s">
        <v>40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161</v>
      </c>
      <c r="AT124" s="203" t="s">
        <v>156</v>
      </c>
      <c r="AU124" s="203" t="s">
        <v>85</v>
      </c>
      <c r="AY124" s="17" t="s">
        <v>154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83</v>
      </c>
      <c r="BK124" s="204">
        <f>ROUND(I124*H124,2)</f>
        <v>0</v>
      </c>
      <c r="BL124" s="17" t="s">
        <v>162</v>
      </c>
      <c r="BM124" s="203" t="s">
        <v>85</v>
      </c>
    </row>
    <row r="125" spans="1:65" s="2" customFormat="1" ht="11.25">
      <c r="A125" s="34"/>
      <c r="B125" s="35"/>
      <c r="C125" s="36"/>
      <c r="D125" s="205" t="s">
        <v>163</v>
      </c>
      <c r="E125" s="36"/>
      <c r="F125" s="206" t="s">
        <v>968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85</v>
      </c>
    </row>
    <row r="126" spans="1:65" s="14" customFormat="1" ht="22.5">
      <c r="B126" s="221"/>
      <c r="C126" s="222"/>
      <c r="D126" s="205" t="s">
        <v>164</v>
      </c>
      <c r="E126" s="223" t="s">
        <v>1</v>
      </c>
      <c r="F126" s="224" t="s">
        <v>893</v>
      </c>
      <c r="G126" s="222"/>
      <c r="H126" s="223" t="s">
        <v>1</v>
      </c>
      <c r="I126" s="225"/>
      <c r="J126" s="222"/>
      <c r="K126" s="222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164</v>
      </c>
      <c r="AU126" s="230" t="s">
        <v>85</v>
      </c>
      <c r="AV126" s="14" t="s">
        <v>83</v>
      </c>
      <c r="AW126" s="14" t="s">
        <v>31</v>
      </c>
      <c r="AX126" s="14" t="s">
        <v>75</v>
      </c>
      <c r="AY126" s="230" t="s">
        <v>154</v>
      </c>
    </row>
    <row r="127" spans="1:65" s="13" customFormat="1" ht="11.25">
      <c r="B127" s="210"/>
      <c r="C127" s="211"/>
      <c r="D127" s="205" t="s">
        <v>164</v>
      </c>
      <c r="E127" s="212" t="s">
        <v>1</v>
      </c>
      <c r="F127" s="213" t="s">
        <v>181</v>
      </c>
      <c r="G127" s="211"/>
      <c r="H127" s="214">
        <v>6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85</v>
      </c>
      <c r="AV127" s="13" t="s">
        <v>85</v>
      </c>
      <c r="AW127" s="13" t="s">
        <v>31</v>
      </c>
      <c r="AX127" s="13" t="s">
        <v>75</v>
      </c>
      <c r="AY127" s="220" t="s">
        <v>154</v>
      </c>
    </row>
    <row r="128" spans="1:65" s="15" customFormat="1" ht="11.25">
      <c r="B128" s="231"/>
      <c r="C128" s="232"/>
      <c r="D128" s="205" t="s">
        <v>164</v>
      </c>
      <c r="E128" s="233" t="s">
        <v>1</v>
      </c>
      <c r="F128" s="234" t="s">
        <v>171</v>
      </c>
      <c r="G128" s="232"/>
      <c r="H128" s="235">
        <v>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164</v>
      </c>
      <c r="AU128" s="241" t="s">
        <v>85</v>
      </c>
      <c r="AV128" s="15" t="s">
        <v>162</v>
      </c>
      <c r="AW128" s="15" t="s">
        <v>31</v>
      </c>
      <c r="AX128" s="15" t="s">
        <v>83</v>
      </c>
      <c r="AY128" s="241" t="s">
        <v>154</v>
      </c>
    </row>
    <row r="129" spans="1:65" s="2" customFormat="1" ht="16.5" customHeight="1">
      <c r="A129" s="34"/>
      <c r="B129" s="35"/>
      <c r="C129" s="191" t="s">
        <v>85</v>
      </c>
      <c r="D129" s="191" t="s">
        <v>156</v>
      </c>
      <c r="E129" s="192" t="s">
        <v>970</v>
      </c>
      <c r="F129" s="193" t="s">
        <v>971</v>
      </c>
      <c r="G129" s="194" t="s">
        <v>159</v>
      </c>
      <c r="H129" s="195">
        <v>3</v>
      </c>
      <c r="I129" s="196"/>
      <c r="J129" s="197">
        <f>ROUND(I129*H129,2)</f>
        <v>0</v>
      </c>
      <c r="K129" s="193" t="s">
        <v>1</v>
      </c>
      <c r="L129" s="198"/>
      <c r="M129" s="199" t="s">
        <v>1</v>
      </c>
      <c r="N129" s="200" t="s">
        <v>40</v>
      </c>
      <c r="O129" s="7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161</v>
      </c>
      <c r="AT129" s="203" t="s">
        <v>156</v>
      </c>
      <c r="AU129" s="203" t="s">
        <v>85</v>
      </c>
      <c r="AY129" s="17" t="s">
        <v>154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83</v>
      </c>
      <c r="BK129" s="204">
        <f>ROUND(I129*H129,2)</f>
        <v>0</v>
      </c>
      <c r="BL129" s="17" t="s">
        <v>162</v>
      </c>
      <c r="BM129" s="203" t="s">
        <v>162</v>
      </c>
    </row>
    <row r="130" spans="1:65" s="2" customFormat="1" ht="11.25">
      <c r="A130" s="34"/>
      <c r="B130" s="35"/>
      <c r="C130" s="36"/>
      <c r="D130" s="205" t="s">
        <v>163</v>
      </c>
      <c r="E130" s="36"/>
      <c r="F130" s="206" t="s">
        <v>971</v>
      </c>
      <c r="G130" s="36"/>
      <c r="H130" s="36"/>
      <c r="I130" s="207"/>
      <c r="J130" s="36"/>
      <c r="K130" s="36"/>
      <c r="L130" s="39"/>
      <c r="M130" s="208"/>
      <c r="N130" s="20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163</v>
      </c>
      <c r="AU130" s="17" t="s">
        <v>85</v>
      </c>
    </row>
    <row r="131" spans="1:65" s="14" customFormat="1" ht="11.25">
      <c r="B131" s="221"/>
      <c r="C131" s="222"/>
      <c r="D131" s="205" t="s">
        <v>164</v>
      </c>
      <c r="E131" s="223" t="s">
        <v>1</v>
      </c>
      <c r="F131" s="224" t="s">
        <v>972</v>
      </c>
      <c r="G131" s="222"/>
      <c r="H131" s="223" t="s">
        <v>1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164</v>
      </c>
      <c r="AU131" s="230" t="s">
        <v>85</v>
      </c>
      <c r="AV131" s="14" t="s">
        <v>83</v>
      </c>
      <c r="AW131" s="14" t="s">
        <v>31</v>
      </c>
      <c r="AX131" s="14" t="s">
        <v>75</v>
      </c>
      <c r="AY131" s="230" t="s">
        <v>154</v>
      </c>
    </row>
    <row r="132" spans="1:65" s="13" customFormat="1" ht="11.25">
      <c r="B132" s="210"/>
      <c r="C132" s="211"/>
      <c r="D132" s="205" t="s">
        <v>164</v>
      </c>
      <c r="E132" s="212" t="s">
        <v>1</v>
      </c>
      <c r="F132" s="213" t="s">
        <v>178</v>
      </c>
      <c r="G132" s="211"/>
      <c r="H132" s="214">
        <v>3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164</v>
      </c>
      <c r="AU132" s="220" t="s">
        <v>85</v>
      </c>
      <c r="AV132" s="13" t="s">
        <v>85</v>
      </c>
      <c r="AW132" s="13" t="s">
        <v>31</v>
      </c>
      <c r="AX132" s="13" t="s">
        <v>75</v>
      </c>
      <c r="AY132" s="220" t="s">
        <v>154</v>
      </c>
    </row>
    <row r="133" spans="1:65" s="15" customFormat="1" ht="11.25">
      <c r="B133" s="231"/>
      <c r="C133" s="232"/>
      <c r="D133" s="205" t="s">
        <v>164</v>
      </c>
      <c r="E133" s="233" t="s">
        <v>1</v>
      </c>
      <c r="F133" s="234" t="s">
        <v>171</v>
      </c>
      <c r="G133" s="232"/>
      <c r="H133" s="235">
        <v>3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164</v>
      </c>
      <c r="AU133" s="241" t="s">
        <v>85</v>
      </c>
      <c r="AV133" s="15" t="s">
        <v>162</v>
      </c>
      <c r="AW133" s="15" t="s">
        <v>31</v>
      </c>
      <c r="AX133" s="15" t="s">
        <v>83</v>
      </c>
      <c r="AY133" s="241" t="s">
        <v>154</v>
      </c>
    </row>
    <row r="134" spans="1:65" s="2" customFormat="1" ht="21.75" customHeight="1">
      <c r="A134" s="34"/>
      <c r="B134" s="35"/>
      <c r="C134" s="191" t="s">
        <v>178</v>
      </c>
      <c r="D134" s="191" t="s">
        <v>156</v>
      </c>
      <c r="E134" s="192" t="s">
        <v>973</v>
      </c>
      <c r="F134" s="193" t="s">
        <v>974</v>
      </c>
      <c r="G134" s="194" t="s">
        <v>159</v>
      </c>
      <c r="H134" s="195">
        <v>1</v>
      </c>
      <c r="I134" s="196"/>
      <c r="J134" s="197">
        <f>ROUND(I134*H134,2)</f>
        <v>0</v>
      </c>
      <c r="K134" s="193" t="s">
        <v>1</v>
      </c>
      <c r="L134" s="198"/>
      <c r="M134" s="199" t="s">
        <v>1</v>
      </c>
      <c r="N134" s="200" t="s">
        <v>40</v>
      </c>
      <c r="O134" s="7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161</v>
      </c>
      <c r="AT134" s="203" t="s">
        <v>156</v>
      </c>
      <c r="AU134" s="203" t="s">
        <v>85</v>
      </c>
      <c r="AY134" s="17" t="s">
        <v>154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83</v>
      </c>
      <c r="BK134" s="204">
        <f>ROUND(I134*H134,2)</f>
        <v>0</v>
      </c>
      <c r="BL134" s="17" t="s">
        <v>162</v>
      </c>
      <c r="BM134" s="203" t="s">
        <v>181</v>
      </c>
    </row>
    <row r="135" spans="1:65" s="2" customFormat="1" ht="11.25">
      <c r="A135" s="34"/>
      <c r="B135" s="35"/>
      <c r="C135" s="36"/>
      <c r="D135" s="205" t="s">
        <v>163</v>
      </c>
      <c r="E135" s="36"/>
      <c r="F135" s="206" t="s">
        <v>974</v>
      </c>
      <c r="G135" s="36"/>
      <c r="H135" s="36"/>
      <c r="I135" s="207"/>
      <c r="J135" s="36"/>
      <c r="K135" s="36"/>
      <c r="L135" s="39"/>
      <c r="M135" s="208"/>
      <c r="N135" s="20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163</v>
      </c>
      <c r="AU135" s="17" t="s">
        <v>85</v>
      </c>
    </row>
    <row r="136" spans="1:65" s="14" customFormat="1" ht="22.5">
      <c r="B136" s="221"/>
      <c r="C136" s="222"/>
      <c r="D136" s="205" t="s">
        <v>164</v>
      </c>
      <c r="E136" s="223" t="s">
        <v>1</v>
      </c>
      <c r="F136" s="224" t="s">
        <v>975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164</v>
      </c>
      <c r="AU136" s="230" t="s">
        <v>85</v>
      </c>
      <c r="AV136" s="14" t="s">
        <v>83</v>
      </c>
      <c r="AW136" s="14" t="s">
        <v>31</v>
      </c>
      <c r="AX136" s="14" t="s">
        <v>75</v>
      </c>
      <c r="AY136" s="230" t="s">
        <v>154</v>
      </c>
    </row>
    <row r="137" spans="1:65" s="13" customFormat="1" ht="11.25">
      <c r="B137" s="210"/>
      <c r="C137" s="211"/>
      <c r="D137" s="205" t="s">
        <v>164</v>
      </c>
      <c r="E137" s="212" t="s">
        <v>1</v>
      </c>
      <c r="F137" s="213" t="s">
        <v>83</v>
      </c>
      <c r="G137" s="211"/>
      <c r="H137" s="214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164</v>
      </c>
      <c r="AU137" s="220" t="s">
        <v>85</v>
      </c>
      <c r="AV137" s="13" t="s">
        <v>85</v>
      </c>
      <c r="AW137" s="13" t="s">
        <v>31</v>
      </c>
      <c r="AX137" s="13" t="s">
        <v>75</v>
      </c>
      <c r="AY137" s="220" t="s">
        <v>154</v>
      </c>
    </row>
    <row r="138" spans="1:65" s="15" customFormat="1" ht="11.25">
      <c r="B138" s="231"/>
      <c r="C138" s="232"/>
      <c r="D138" s="205" t="s">
        <v>164</v>
      </c>
      <c r="E138" s="233" t="s">
        <v>1</v>
      </c>
      <c r="F138" s="234" t="s">
        <v>171</v>
      </c>
      <c r="G138" s="232"/>
      <c r="H138" s="235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164</v>
      </c>
      <c r="AU138" s="241" t="s">
        <v>85</v>
      </c>
      <c r="AV138" s="15" t="s">
        <v>162</v>
      </c>
      <c r="AW138" s="15" t="s">
        <v>31</v>
      </c>
      <c r="AX138" s="15" t="s">
        <v>83</v>
      </c>
      <c r="AY138" s="241" t="s">
        <v>154</v>
      </c>
    </row>
    <row r="139" spans="1:65" s="2" customFormat="1" ht="21.75" customHeight="1">
      <c r="A139" s="34"/>
      <c r="B139" s="35"/>
      <c r="C139" s="191" t="s">
        <v>162</v>
      </c>
      <c r="D139" s="191" t="s">
        <v>156</v>
      </c>
      <c r="E139" s="192" t="s">
        <v>215</v>
      </c>
      <c r="F139" s="193" t="s">
        <v>216</v>
      </c>
      <c r="G139" s="194" t="s">
        <v>217</v>
      </c>
      <c r="H139" s="195">
        <v>2.37</v>
      </c>
      <c r="I139" s="196"/>
      <c r="J139" s="197">
        <f>ROUND(I139*H139,2)</f>
        <v>0</v>
      </c>
      <c r="K139" s="193" t="s">
        <v>160</v>
      </c>
      <c r="L139" s="198"/>
      <c r="M139" s="199" t="s">
        <v>1</v>
      </c>
      <c r="N139" s="200" t="s">
        <v>40</v>
      </c>
      <c r="O139" s="7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161</v>
      </c>
      <c r="AT139" s="203" t="s">
        <v>156</v>
      </c>
      <c r="AU139" s="203" t="s">
        <v>85</v>
      </c>
      <c r="AY139" s="17" t="s">
        <v>154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83</v>
      </c>
      <c r="BK139" s="204">
        <f>ROUND(I139*H139,2)</f>
        <v>0</v>
      </c>
      <c r="BL139" s="17" t="s">
        <v>162</v>
      </c>
      <c r="BM139" s="203" t="s">
        <v>161</v>
      </c>
    </row>
    <row r="140" spans="1:65" s="2" customFormat="1" ht="11.25">
      <c r="A140" s="34"/>
      <c r="B140" s="35"/>
      <c r="C140" s="36"/>
      <c r="D140" s="205" t="s">
        <v>163</v>
      </c>
      <c r="E140" s="36"/>
      <c r="F140" s="206" t="s">
        <v>216</v>
      </c>
      <c r="G140" s="36"/>
      <c r="H140" s="36"/>
      <c r="I140" s="207"/>
      <c r="J140" s="36"/>
      <c r="K140" s="36"/>
      <c r="L140" s="39"/>
      <c r="M140" s="208"/>
      <c r="N140" s="20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163</v>
      </c>
      <c r="AU140" s="17" t="s">
        <v>85</v>
      </c>
    </row>
    <row r="141" spans="1:65" s="14" customFormat="1" ht="11.25">
      <c r="B141" s="221"/>
      <c r="C141" s="222"/>
      <c r="D141" s="205" t="s">
        <v>164</v>
      </c>
      <c r="E141" s="223" t="s">
        <v>1</v>
      </c>
      <c r="F141" s="224" t="s">
        <v>895</v>
      </c>
      <c r="G141" s="222"/>
      <c r="H141" s="223" t="s">
        <v>1</v>
      </c>
      <c r="I141" s="225"/>
      <c r="J141" s="222"/>
      <c r="K141" s="222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164</v>
      </c>
      <c r="AU141" s="230" t="s">
        <v>85</v>
      </c>
      <c r="AV141" s="14" t="s">
        <v>83</v>
      </c>
      <c r="AW141" s="14" t="s">
        <v>31</v>
      </c>
      <c r="AX141" s="14" t="s">
        <v>75</v>
      </c>
      <c r="AY141" s="230" t="s">
        <v>154</v>
      </c>
    </row>
    <row r="142" spans="1:65" s="13" customFormat="1" ht="11.25">
      <c r="B142" s="210"/>
      <c r="C142" s="211"/>
      <c r="D142" s="205" t="s">
        <v>164</v>
      </c>
      <c r="E142" s="212" t="s">
        <v>1</v>
      </c>
      <c r="F142" s="213" t="s">
        <v>1057</v>
      </c>
      <c r="G142" s="211"/>
      <c r="H142" s="214">
        <v>1.95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164</v>
      </c>
      <c r="AU142" s="220" t="s">
        <v>85</v>
      </c>
      <c r="AV142" s="13" t="s">
        <v>85</v>
      </c>
      <c r="AW142" s="13" t="s">
        <v>31</v>
      </c>
      <c r="AX142" s="13" t="s">
        <v>75</v>
      </c>
      <c r="AY142" s="220" t="s">
        <v>154</v>
      </c>
    </row>
    <row r="143" spans="1:65" s="14" customFormat="1" ht="11.25">
      <c r="B143" s="221"/>
      <c r="C143" s="222"/>
      <c r="D143" s="205" t="s">
        <v>164</v>
      </c>
      <c r="E143" s="223" t="s">
        <v>1</v>
      </c>
      <c r="F143" s="224" t="s">
        <v>965</v>
      </c>
      <c r="G143" s="222"/>
      <c r="H143" s="223" t="s">
        <v>1</v>
      </c>
      <c r="I143" s="225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164</v>
      </c>
      <c r="AU143" s="230" t="s">
        <v>85</v>
      </c>
      <c r="AV143" s="14" t="s">
        <v>83</v>
      </c>
      <c r="AW143" s="14" t="s">
        <v>31</v>
      </c>
      <c r="AX143" s="14" t="s">
        <v>75</v>
      </c>
      <c r="AY143" s="230" t="s">
        <v>154</v>
      </c>
    </row>
    <row r="144" spans="1:65" s="13" customFormat="1" ht="11.25">
      <c r="B144" s="210"/>
      <c r="C144" s="211"/>
      <c r="D144" s="205" t="s">
        <v>164</v>
      </c>
      <c r="E144" s="212" t="s">
        <v>1</v>
      </c>
      <c r="F144" s="213" t="s">
        <v>1026</v>
      </c>
      <c r="G144" s="211"/>
      <c r="H144" s="214">
        <v>0.42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164</v>
      </c>
      <c r="AU144" s="220" t="s">
        <v>85</v>
      </c>
      <c r="AV144" s="13" t="s">
        <v>85</v>
      </c>
      <c r="AW144" s="13" t="s">
        <v>31</v>
      </c>
      <c r="AX144" s="13" t="s">
        <v>75</v>
      </c>
      <c r="AY144" s="220" t="s">
        <v>154</v>
      </c>
    </row>
    <row r="145" spans="1:65" s="15" customFormat="1" ht="11.25">
      <c r="B145" s="231"/>
      <c r="C145" s="232"/>
      <c r="D145" s="205" t="s">
        <v>164</v>
      </c>
      <c r="E145" s="233" t="s">
        <v>1</v>
      </c>
      <c r="F145" s="234" t="s">
        <v>171</v>
      </c>
      <c r="G145" s="232"/>
      <c r="H145" s="235">
        <v>2.37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164</v>
      </c>
      <c r="AU145" s="241" t="s">
        <v>85</v>
      </c>
      <c r="AV145" s="15" t="s">
        <v>162</v>
      </c>
      <c r="AW145" s="15" t="s">
        <v>31</v>
      </c>
      <c r="AX145" s="15" t="s">
        <v>83</v>
      </c>
      <c r="AY145" s="241" t="s">
        <v>154</v>
      </c>
    </row>
    <row r="146" spans="1:65" s="2" customFormat="1" ht="16.5" customHeight="1">
      <c r="A146" s="34"/>
      <c r="B146" s="35"/>
      <c r="C146" s="191" t="s">
        <v>188</v>
      </c>
      <c r="D146" s="191" t="s">
        <v>156</v>
      </c>
      <c r="E146" s="192" t="s">
        <v>908</v>
      </c>
      <c r="F146" s="193" t="s">
        <v>909</v>
      </c>
      <c r="G146" s="194" t="s">
        <v>910</v>
      </c>
      <c r="H146" s="195">
        <v>3</v>
      </c>
      <c r="I146" s="196"/>
      <c r="J146" s="197">
        <f>ROUND(I146*H146,2)</f>
        <v>0</v>
      </c>
      <c r="K146" s="193" t="s">
        <v>160</v>
      </c>
      <c r="L146" s="198"/>
      <c r="M146" s="199" t="s">
        <v>1</v>
      </c>
      <c r="N146" s="200" t="s">
        <v>40</v>
      </c>
      <c r="O146" s="7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161</v>
      </c>
      <c r="AT146" s="203" t="s">
        <v>156</v>
      </c>
      <c r="AU146" s="203" t="s">
        <v>85</v>
      </c>
      <c r="AY146" s="17" t="s">
        <v>154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83</v>
      </c>
      <c r="BK146" s="204">
        <f>ROUND(I146*H146,2)</f>
        <v>0</v>
      </c>
      <c r="BL146" s="17" t="s">
        <v>162</v>
      </c>
      <c r="BM146" s="203" t="s">
        <v>192</v>
      </c>
    </row>
    <row r="147" spans="1:65" s="2" customFormat="1" ht="11.25">
      <c r="A147" s="34"/>
      <c r="B147" s="35"/>
      <c r="C147" s="36"/>
      <c r="D147" s="205" t="s">
        <v>163</v>
      </c>
      <c r="E147" s="36"/>
      <c r="F147" s="206" t="s">
        <v>909</v>
      </c>
      <c r="G147" s="36"/>
      <c r="H147" s="36"/>
      <c r="I147" s="207"/>
      <c r="J147" s="36"/>
      <c r="K147" s="36"/>
      <c r="L147" s="39"/>
      <c r="M147" s="208"/>
      <c r="N147" s="209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163</v>
      </c>
      <c r="AU147" s="17" t="s">
        <v>85</v>
      </c>
    </row>
    <row r="148" spans="1:65" s="13" customFormat="1" ht="11.25">
      <c r="B148" s="210"/>
      <c r="C148" s="211"/>
      <c r="D148" s="205" t="s">
        <v>164</v>
      </c>
      <c r="E148" s="212" t="s">
        <v>1</v>
      </c>
      <c r="F148" s="213" t="s">
        <v>178</v>
      </c>
      <c r="G148" s="211"/>
      <c r="H148" s="214">
        <v>3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164</v>
      </c>
      <c r="AU148" s="220" t="s">
        <v>85</v>
      </c>
      <c r="AV148" s="13" t="s">
        <v>85</v>
      </c>
      <c r="AW148" s="13" t="s">
        <v>31</v>
      </c>
      <c r="AX148" s="13" t="s">
        <v>75</v>
      </c>
      <c r="AY148" s="220" t="s">
        <v>154</v>
      </c>
    </row>
    <row r="149" spans="1:65" s="15" customFormat="1" ht="11.25">
      <c r="B149" s="231"/>
      <c r="C149" s="232"/>
      <c r="D149" s="205" t="s">
        <v>164</v>
      </c>
      <c r="E149" s="233" t="s">
        <v>1</v>
      </c>
      <c r="F149" s="234" t="s">
        <v>171</v>
      </c>
      <c r="G149" s="232"/>
      <c r="H149" s="235">
        <v>3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164</v>
      </c>
      <c r="AU149" s="241" t="s">
        <v>85</v>
      </c>
      <c r="AV149" s="15" t="s">
        <v>162</v>
      </c>
      <c r="AW149" s="15" t="s">
        <v>31</v>
      </c>
      <c r="AX149" s="15" t="s">
        <v>83</v>
      </c>
      <c r="AY149" s="241" t="s">
        <v>154</v>
      </c>
    </row>
    <row r="150" spans="1:65" s="2" customFormat="1" ht="24.2" customHeight="1">
      <c r="A150" s="34"/>
      <c r="B150" s="35"/>
      <c r="C150" s="191" t="s">
        <v>181</v>
      </c>
      <c r="D150" s="191" t="s">
        <v>156</v>
      </c>
      <c r="E150" s="192" t="s">
        <v>980</v>
      </c>
      <c r="F150" s="193" t="s">
        <v>981</v>
      </c>
      <c r="G150" s="194" t="s">
        <v>191</v>
      </c>
      <c r="H150" s="195">
        <v>6.9749999999999996</v>
      </c>
      <c r="I150" s="196"/>
      <c r="J150" s="197">
        <f>ROUND(I150*H150,2)</f>
        <v>0</v>
      </c>
      <c r="K150" s="193" t="s">
        <v>160</v>
      </c>
      <c r="L150" s="198"/>
      <c r="M150" s="199" t="s">
        <v>1</v>
      </c>
      <c r="N150" s="200" t="s">
        <v>40</v>
      </c>
      <c r="O150" s="7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161</v>
      </c>
      <c r="AT150" s="203" t="s">
        <v>156</v>
      </c>
      <c r="AU150" s="203" t="s">
        <v>85</v>
      </c>
      <c r="AY150" s="17" t="s">
        <v>154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83</v>
      </c>
      <c r="BK150" s="204">
        <f>ROUND(I150*H150,2)</f>
        <v>0</v>
      </c>
      <c r="BL150" s="17" t="s">
        <v>162</v>
      </c>
      <c r="BM150" s="203" t="s">
        <v>175</v>
      </c>
    </row>
    <row r="151" spans="1:65" s="2" customFormat="1" ht="11.25">
      <c r="A151" s="34"/>
      <c r="B151" s="35"/>
      <c r="C151" s="36"/>
      <c r="D151" s="205" t="s">
        <v>163</v>
      </c>
      <c r="E151" s="36"/>
      <c r="F151" s="206" t="s">
        <v>981</v>
      </c>
      <c r="G151" s="36"/>
      <c r="H151" s="36"/>
      <c r="I151" s="207"/>
      <c r="J151" s="36"/>
      <c r="K151" s="36"/>
      <c r="L151" s="39"/>
      <c r="M151" s="208"/>
      <c r="N151" s="209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85</v>
      </c>
    </row>
    <row r="152" spans="1:65" s="13" customFormat="1" ht="11.25">
      <c r="B152" s="210"/>
      <c r="C152" s="211"/>
      <c r="D152" s="205" t="s">
        <v>164</v>
      </c>
      <c r="E152" s="212" t="s">
        <v>1</v>
      </c>
      <c r="F152" s="213" t="s">
        <v>1058</v>
      </c>
      <c r="G152" s="211"/>
      <c r="H152" s="214">
        <v>6.9749999999999996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164</v>
      </c>
      <c r="AU152" s="220" t="s">
        <v>85</v>
      </c>
      <c r="AV152" s="13" t="s">
        <v>85</v>
      </c>
      <c r="AW152" s="13" t="s">
        <v>31</v>
      </c>
      <c r="AX152" s="13" t="s">
        <v>75</v>
      </c>
      <c r="AY152" s="220" t="s">
        <v>154</v>
      </c>
    </row>
    <row r="153" spans="1:65" s="15" customFormat="1" ht="11.25">
      <c r="B153" s="231"/>
      <c r="C153" s="232"/>
      <c r="D153" s="205" t="s">
        <v>164</v>
      </c>
      <c r="E153" s="233" t="s">
        <v>1</v>
      </c>
      <c r="F153" s="234" t="s">
        <v>171</v>
      </c>
      <c r="G153" s="232"/>
      <c r="H153" s="235">
        <v>6.9749999999999996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164</v>
      </c>
      <c r="AU153" s="241" t="s">
        <v>85</v>
      </c>
      <c r="AV153" s="15" t="s">
        <v>162</v>
      </c>
      <c r="AW153" s="15" t="s">
        <v>31</v>
      </c>
      <c r="AX153" s="15" t="s">
        <v>83</v>
      </c>
      <c r="AY153" s="241" t="s">
        <v>154</v>
      </c>
    </row>
    <row r="154" spans="1:65" s="2" customFormat="1" ht="21.75" customHeight="1">
      <c r="A154" s="34"/>
      <c r="B154" s="35"/>
      <c r="C154" s="191" t="s">
        <v>206</v>
      </c>
      <c r="D154" s="191" t="s">
        <v>156</v>
      </c>
      <c r="E154" s="192" t="s">
        <v>902</v>
      </c>
      <c r="F154" s="193" t="s">
        <v>903</v>
      </c>
      <c r="G154" s="194" t="s">
        <v>191</v>
      </c>
      <c r="H154" s="195">
        <v>6.2</v>
      </c>
      <c r="I154" s="196"/>
      <c r="J154" s="197">
        <f>ROUND(I154*H154,2)</f>
        <v>0</v>
      </c>
      <c r="K154" s="193" t="s">
        <v>160</v>
      </c>
      <c r="L154" s="198"/>
      <c r="M154" s="199" t="s">
        <v>1</v>
      </c>
      <c r="N154" s="200" t="s">
        <v>40</v>
      </c>
      <c r="O154" s="7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161</v>
      </c>
      <c r="AT154" s="203" t="s">
        <v>156</v>
      </c>
      <c r="AU154" s="203" t="s">
        <v>85</v>
      </c>
      <c r="AY154" s="17" t="s">
        <v>154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83</v>
      </c>
      <c r="BK154" s="204">
        <f>ROUND(I154*H154,2)</f>
        <v>0</v>
      </c>
      <c r="BL154" s="17" t="s">
        <v>162</v>
      </c>
      <c r="BM154" s="203" t="s">
        <v>209</v>
      </c>
    </row>
    <row r="155" spans="1:65" s="2" customFormat="1" ht="11.25">
      <c r="A155" s="34"/>
      <c r="B155" s="35"/>
      <c r="C155" s="36"/>
      <c r="D155" s="205" t="s">
        <v>163</v>
      </c>
      <c r="E155" s="36"/>
      <c r="F155" s="206" t="s">
        <v>903</v>
      </c>
      <c r="G155" s="36"/>
      <c r="H155" s="36"/>
      <c r="I155" s="207"/>
      <c r="J155" s="36"/>
      <c r="K155" s="36"/>
      <c r="L155" s="39"/>
      <c r="M155" s="208"/>
      <c r="N155" s="209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163</v>
      </c>
      <c r="AU155" s="17" t="s">
        <v>85</v>
      </c>
    </row>
    <row r="156" spans="1:65" s="13" customFormat="1" ht="11.25">
      <c r="B156" s="210"/>
      <c r="C156" s="211"/>
      <c r="D156" s="205" t="s">
        <v>164</v>
      </c>
      <c r="E156" s="212" t="s">
        <v>1</v>
      </c>
      <c r="F156" s="213" t="s">
        <v>1059</v>
      </c>
      <c r="G156" s="211"/>
      <c r="H156" s="214">
        <v>6.2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164</v>
      </c>
      <c r="AU156" s="220" t="s">
        <v>85</v>
      </c>
      <c r="AV156" s="13" t="s">
        <v>85</v>
      </c>
      <c r="AW156" s="13" t="s">
        <v>31</v>
      </c>
      <c r="AX156" s="13" t="s">
        <v>75</v>
      </c>
      <c r="AY156" s="220" t="s">
        <v>154</v>
      </c>
    </row>
    <row r="157" spans="1:65" s="15" customFormat="1" ht="11.25">
      <c r="B157" s="231"/>
      <c r="C157" s="232"/>
      <c r="D157" s="205" t="s">
        <v>164</v>
      </c>
      <c r="E157" s="233" t="s">
        <v>1</v>
      </c>
      <c r="F157" s="234" t="s">
        <v>171</v>
      </c>
      <c r="G157" s="232"/>
      <c r="H157" s="235">
        <v>6.2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164</v>
      </c>
      <c r="AU157" s="241" t="s">
        <v>85</v>
      </c>
      <c r="AV157" s="15" t="s">
        <v>162</v>
      </c>
      <c r="AW157" s="15" t="s">
        <v>31</v>
      </c>
      <c r="AX157" s="15" t="s">
        <v>83</v>
      </c>
      <c r="AY157" s="241" t="s">
        <v>154</v>
      </c>
    </row>
    <row r="158" spans="1:65" s="2" customFormat="1" ht="24.2" customHeight="1">
      <c r="A158" s="34"/>
      <c r="B158" s="35"/>
      <c r="C158" s="191" t="s">
        <v>161</v>
      </c>
      <c r="D158" s="191" t="s">
        <v>156</v>
      </c>
      <c r="E158" s="192" t="s">
        <v>905</v>
      </c>
      <c r="F158" s="193" t="s">
        <v>906</v>
      </c>
      <c r="G158" s="194" t="s">
        <v>191</v>
      </c>
      <c r="H158" s="195">
        <v>6.2</v>
      </c>
      <c r="I158" s="196"/>
      <c r="J158" s="197">
        <f>ROUND(I158*H158,2)</f>
        <v>0</v>
      </c>
      <c r="K158" s="193" t="s">
        <v>160</v>
      </c>
      <c r="L158" s="198"/>
      <c r="M158" s="199" t="s">
        <v>1</v>
      </c>
      <c r="N158" s="200" t="s">
        <v>40</v>
      </c>
      <c r="O158" s="7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161</v>
      </c>
      <c r="AT158" s="203" t="s">
        <v>156</v>
      </c>
      <c r="AU158" s="203" t="s">
        <v>85</v>
      </c>
      <c r="AY158" s="17" t="s">
        <v>154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83</v>
      </c>
      <c r="BK158" s="204">
        <f>ROUND(I158*H158,2)</f>
        <v>0</v>
      </c>
      <c r="BL158" s="17" t="s">
        <v>162</v>
      </c>
      <c r="BM158" s="203" t="s">
        <v>218</v>
      </c>
    </row>
    <row r="159" spans="1:65" s="2" customFormat="1" ht="11.25">
      <c r="A159" s="34"/>
      <c r="B159" s="35"/>
      <c r="C159" s="36"/>
      <c r="D159" s="205" t="s">
        <v>163</v>
      </c>
      <c r="E159" s="36"/>
      <c r="F159" s="206" t="s">
        <v>906</v>
      </c>
      <c r="G159" s="36"/>
      <c r="H159" s="36"/>
      <c r="I159" s="207"/>
      <c r="J159" s="36"/>
      <c r="K159" s="36"/>
      <c r="L159" s="39"/>
      <c r="M159" s="208"/>
      <c r="N159" s="209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163</v>
      </c>
      <c r="AU159" s="17" t="s">
        <v>85</v>
      </c>
    </row>
    <row r="160" spans="1:65" s="13" customFormat="1" ht="11.25">
      <c r="B160" s="210"/>
      <c r="C160" s="211"/>
      <c r="D160" s="205" t="s">
        <v>164</v>
      </c>
      <c r="E160" s="212" t="s">
        <v>1</v>
      </c>
      <c r="F160" s="213" t="s">
        <v>1059</v>
      </c>
      <c r="G160" s="211"/>
      <c r="H160" s="214">
        <v>6.2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164</v>
      </c>
      <c r="AU160" s="220" t="s">
        <v>85</v>
      </c>
      <c r="AV160" s="13" t="s">
        <v>85</v>
      </c>
      <c r="AW160" s="13" t="s">
        <v>31</v>
      </c>
      <c r="AX160" s="13" t="s">
        <v>75</v>
      </c>
      <c r="AY160" s="220" t="s">
        <v>154</v>
      </c>
    </row>
    <row r="161" spans="1:65" s="15" customFormat="1" ht="11.25">
      <c r="B161" s="231"/>
      <c r="C161" s="232"/>
      <c r="D161" s="205" t="s">
        <v>164</v>
      </c>
      <c r="E161" s="233" t="s">
        <v>1</v>
      </c>
      <c r="F161" s="234" t="s">
        <v>171</v>
      </c>
      <c r="G161" s="232"/>
      <c r="H161" s="235">
        <v>6.2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164</v>
      </c>
      <c r="AU161" s="241" t="s">
        <v>85</v>
      </c>
      <c r="AV161" s="15" t="s">
        <v>162</v>
      </c>
      <c r="AW161" s="15" t="s">
        <v>31</v>
      </c>
      <c r="AX161" s="15" t="s">
        <v>83</v>
      </c>
      <c r="AY161" s="241" t="s">
        <v>154</v>
      </c>
    </row>
    <row r="162" spans="1:65" s="12" customFormat="1" ht="22.9" customHeight="1">
      <c r="B162" s="175"/>
      <c r="C162" s="176"/>
      <c r="D162" s="177" t="s">
        <v>74</v>
      </c>
      <c r="E162" s="189" t="s">
        <v>188</v>
      </c>
      <c r="F162" s="189" t="s">
        <v>237</v>
      </c>
      <c r="G162" s="176"/>
      <c r="H162" s="176"/>
      <c r="I162" s="179"/>
      <c r="J162" s="190">
        <f>BK162</f>
        <v>0</v>
      </c>
      <c r="K162" s="176"/>
      <c r="L162" s="181"/>
      <c r="M162" s="182"/>
      <c r="N162" s="183"/>
      <c r="O162" s="183"/>
      <c r="P162" s="184">
        <f>SUM(P163:P197)</f>
        <v>0</v>
      </c>
      <c r="Q162" s="183"/>
      <c r="R162" s="184">
        <f>SUM(R163:R197)</f>
        <v>0</v>
      </c>
      <c r="S162" s="183"/>
      <c r="T162" s="185">
        <f>SUM(T163:T197)</f>
        <v>0</v>
      </c>
      <c r="AR162" s="186" t="s">
        <v>83</v>
      </c>
      <c r="AT162" s="187" t="s">
        <v>74</v>
      </c>
      <c r="AU162" s="187" t="s">
        <v>83</v>
      </c>
      <c r="AY162" s="186" t="s">
        <v>154</v>
      </c>
      <c r="BK162" s="188">
        <f>SUM(BK163:BK197)</f>
        <v>0</v>
      </c>
    </row>
    <row r="163" spans="1:65" s="2" customFormat="1" ht="21.75" customHeight="1">
      <c r="A163" s="34"/>
      <c r="B163" s="35"/>
      <c r="C163" s="242" t="s">
        <v>177</v>
      </c>
      <c r="D163" s="242" t="s">
        <v>239</v>
      </c>
      <c r="E163" s="243" t="s">
        <v>984</v>
      </c>
      <c r="F163" s="244" t="s">
        <v>985</v>
      </c>
      <c r="G163" s="245" t="s">
        <v>310</v>
      </c>
      <c r="H163" s="246">
        <v>12</v>
      </c>
      <c r="I163" s="247"/>
      <c r="J163" s="248">
        <f>ROUND(I163*H163,2)</f>
        <v>0</v>
      </c>
      <c r="K163" s="244" t="s">
        <v>160</v>
      </c>
      <c r="L163" s="39"/>
      <c r="M163" s="249" t="s">
        <v>1</v>
      </c>
      <c r="N163" s="250" t="s">
        <v>40</v>
      </c>
      <c r="O163" s="7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162</v>
      </c>
      <c r="AT163" s="203" t="s">
        <v>239</v>
      </c>
      <c r="AU163" s="203" t="s">
        <v>85</v>
      </c>
      <c r="AY163" s="17" t="s">
        <v>154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83</v>
      </c>
      <c r="BK163" s="204">
        <f>ROUND(I163*H163,2)</f>
        <v>0</v>
      </c>
      <c r="BL163" s="17" t="s">
        <v>162</v>
      </c>
      <c r="BM163" s="203" t="s">
        <v>232</v>
      </c>
    </row>
    <row r="164" spans="1:65" s="2" customFormat="1" ht="19.5">
      <c r="A164" s="34"/>
      <c r="B164" s="35"/>
      <c r="C164" s="36"/>
      <c r="D164" s="205" t="s">
        <v>163</v>
      </c>
      <c r="E164" s="36"/>
      <c r="F164" s="206" t="s">
        <v>986</v>
      </c>
      <c r="G164" s="36"/>
      <c r="H164" s="36"/>
      <c r="I164" s="207"/>
      <c r="J164" s="36"/>
      <c r="K164" s="36"/>
      <c r="L164" s="39"/>
      <c r="M164" s="208"/>
      <c r="N164" s="20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163</v>
      </c>
      <c r="AU164" s="17" t="s">
        <v>85</v>
      </c>
    </row>
    <row r="165" spans="1:65" s="14" customFormat="1" ht="11.25">
      <c r="B165" s="221"/>
      <c r="C165" s="222"/>
      <c r="D165" s="205" t="s">
        <v>164</v>
      </c>
      <c r="E165" s="223" t="s">
        <v>1</v>
      </c>
      <c r="F165" s="224" t="s">
        <v>987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164</v>
      </c>
      <c r="AU165" s="230" t="s">
        <v>85</v>
      </c>
      <c r="AV165" s="14" t="s">
        <v>83</v>
      </c>
      <c r="AW165" s="14" t="s">
        <v>31</v>
      </c>
      <c r="AX165" s="14" t="s">
        <v>75</v>
      </c>
      <c r="AY165" s="230" t="s">
        <v>154</v>
      </c>
    </row>
    <row r="166" spans="1:65" s="13" customFormat="1" ht="11.25">
      <c r="B166" s="210"/>
      <c r="C166" s="211"/>
      <c r="D166" s="205" t="s">
        <v>164</v>
      </c>
      <c r="E166" s="212" t="s">
        <v>1</v>
      </c>
      <c r="F166" s="213" t="s">
        <v>1060</v>
      </c>
      <c r="G166" s="211"/>
      <c r="H166" s="214">
        <v>6.7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164</v>
      </c>
      <c r="AU166" s="220" t="s">
        <v>85</v>
      </c>
      <c r="AV166" s="13" t="s">
        <v>85</v>
      </c>
      <c r="AW166" s="13" t="s">
        <v>31</v>
      </c>
      <c r="AX166" s="13" t="s">
        <v>75</v>
      </c>
      <c r="AY166" s="220" t="s">
        <v>154</v>
      </c>
    </row>
    <row r="167" spans="1:65" s="14" customFormat="1" ht="11.25">
      <c r="B167" s="221"/>
      <c r="C167" s="222"/>
      <c r="D167" s="205" t="s">
        <v>164</v>
      </c>
      <c r="E167" s="223" t="s">
        <v>1</v>
      </c>
      <c r="F167" s="224" t="s">
        <v>989</v>
      </c>
      <c r="G167" s="222"/>
      <c r="H167" s="223" t="s">
        <v>1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164</v>
      </c>
      <c r="AU167" s="230" t="s">
        <v>85</v>
      </c>
      <c r="AV167" s="14" t="s">
        <v>83</v>
      </c>
      <c r="AW167" s="14" t="s">
        <v>31</v>
      </c>
      <c r="AX167" s="14" t="s">
        <v>75</v>
      </c>
      <c r="AY167" s="230" t="s">
        <v>154</v>
      </c>
    </row>
    <row r="168" spans="1:65" s="13" customFormat="1" ht="11.25">
      <c r="B168" s="210"/>
      <c r="C168" s="211"/>
      <c r="D168" s="205" t="s">
        <v>164</v>
      </c>
      <c r="E168" s="212" t="s">
        <v>1</v>
      </c>
      <c r="F168" s="213" t="s">
        <v>1061</v>
      </c>
      <c r="G168" s="211"/>
      <c r="H168" s="214">
        <v>5.3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164</v>
      </c>
      <c r="AU168" s="220" t="s">
        <v>85</v>
      </c>
      <c r="AV168" s="13" t="s">
        <v>85</v>
      </c>
      <c r="AW168" s="13" t="s">
        <v>31</v>
      </c>
      <c r="AX168" s="13" t="s">
        <v>75</v>
      </c>
      <c r="AY168" s="220" t="s">
        <v>154</v>
      </c>
    </row>
    <row r="169" spans="1:65" s="15" customFormat="1" ht="11.25">
      <c r="B169" s="231"/>
      <c r="C169" s="232"/>
      <c r="D169" s="205" t="s">
        <v>164</v>
      </c>
      <c r="E169" s="233" t="s">
        <v>1</v>
      </c>
      <c r="F169" s="234" t="s">
        <v>171</v>
      </c>
      <c r="G169" s="232"/>
      <c r="H169" s="235">
        <v>12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164</v>
      </c>
      <c r="AU169" s="241" t="s">
        <v>85</v>
      </c>
      <c r="AV169" s="15" t="s">
        <v>162</v>
      </c>
      <c r="AW169" s="15" t="s">
        <v>31</v>
      </c>
      <c r="AX169" s="15" t="s">
        <v>83</v>
      </c>
      <c r="AY169" s="241" t="s">
        <v>154</v>
      </c>
    </row>
    <row r="170" spans="1:65" s="2" customFormat="1" ht="24.2" customHeight="1">
      <c r="A170" s="34"/>
      <c r="B170" s="35"/>
      <c r="C170" s="242" t="s">
        <v>192</v>
      </c>
      <c r="D170" s="242" t="s">
        <v>239</v>
      </c>
      <c r="E170" s="243" t="s">
        <v>991</v>
      </c>
      <c r="F170" s="244" t="s">
        <v>992</v>
      </c>
      <c r="G170" s="245" t="s">
        <v>398</v>
      </c>
      <c r="H170" s="246">
        <v>51.64</v>
      </c>
      <c r="I170" s="247"/>
      <c r="J170" s="248">
        <f>ROUND(I170*H170,2)</f>
        <v>0</v>
      </c>
      <c r="K170" s="244" t="s">
        <v>160</v>
      </c>
      <c r="L170" s="39"/>
      <c r="M170" s="249" t="s">
        <v>1</v>
      </c>
      <c r="N170" s="250" t="s">
        <v>40</v>
      </c>
      <c r="O170" s="7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162</v>
      </c>
      <c r="AT170" s="203" t="s">
        <v>239</v>
      </c>
      <c r="AU170" s="203" t="s">
        <v>85</v>
      </c>
      <c r="AY170" s="17" t="s">
        <v>154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83</v>
      </c>
      <c r="BK170" s="204">
        <f>ROUND(I170*H170,2)</f>
        <v>0</v>
      </c>
      <c r="BL170" s="17" t="s">
        <v>162</v>
      </c>
      <c r="BM170" s="203" t="s">
        <v>242</v>
      </c>
    </row>
    <row r="171" spans="1:65" s="2" customFormat="1" ht="29.25">
      <c r="A171" s="34"/>
      <c r="B171" s="35"/>
      <c r="C171" s="36"/>
      <c r="D171" s="205" t="s">
        <v>163</v>
      </c>
      <c r="E171" s="36"/>
      <c r="F171" s="206" t="s">
        <v>993</v>
      </c>
      <c r="G171" s="36"/>
      <c r="H171" s="36"/>
      <c r="I171" s="207"/>
      <c r="J171" s="36"/>
      <c r="K171" s="36"/>
      <c r="L171" s="39"/>
      <c r="M171" s="208"/>
      <c r="N171" s="209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163</v>
      </c>
      <c r="AU171" s="17" t="s">
        <v>85</v>
      </c>
    </row>
    <row r="172" spans="1:65" s="13" customFormat="1" ht="11.25">
      <c r="B172" s="210"/>
      <c r="C172" s="211"/>
      <c r="D172" s="205" t="s">
        <v>164</v>
      </c>
      <c r="E172" s="212" t="s">
        <v>1</v>
      </c>
      <c r="F172" s="213" t="s">
        <v>1062</v>
      </c>
      <c r="G172" s="211"/>
      <c r="H172" s="214">
        <v>51.64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164</v>
      </c>
      <c r="AU172" s="220" t="s">
        <v>85</v>
      </c>
      <c r="AV172" s="13" t="s">
        <v>85</v>
      </c>
      <c r="AW172" s="13" t="s">
        <v>31</v>
      </c>
      <c r="AX172" s="13" t="s">
        <v>75</v>
      </c>
      <c r="AY172" s="220" t="s">
        <v>154</v>
      </c>
    </row>
    <row r="173" spans="1:65" s="15" customFormat="1" ht="11.25">
      <c r="B173" s="231"/>
      <c r="C173" s="232"/>
      <c r="D173" s="205" t="s">
        <v>164</v>
      </c>
      <c r="E173" s="233" t="s">
        <v>1</v>
      </c>
      <c r="F173" s="234" t="s">
        <v>171</v>
      </c>
      <c r="G173" s="232"/>
      <c r="H173" s="235">
        <v>51.64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164</v>
      </c>
      <c r="AU173" s="241" t="s">
        <v>85</v>
      </c>
      <c r="AV173" s="15" t="s">
        <v>162</v>
      </c>
      <c r="AW173" s="15" t="s">
        <v>31</v>
      </c>
      <c r="AX173" s="15" t="s">
        <v>83</v>
      </c>
      <c r="AY173" s="241" t="s">
        <v>154</v>
      </c>
    </row>
    <row r="174" spans="1:65" s="2" customFormat="1" ht="24.2" customHeight="1">
      <c r="A174" s="34"/>
      <c r="B174" s="35"/>
      <c r="C174" s="242" t="s">
        <v>238</v>
      </c>
      <c r="D174" s="242" t="s">
        <v>239</v>
      </c>
      <c r="E174" s="243" t="s">
        <v>1063</v>
      </c>
      <c r="F174" s="244" t="s">
        <v>1064</v>
      </c>
      <c r="G174" s="245" t="s">
        <v>310</v>
      </c>
      <c r="H174" s="246">
        <v>6</v>
      </c>
      <c r="I174" s="247"/>
      <c r="J174" s="248">
        <f>ROUND(I174*H174,2)</f>
        <v>0</v>
      </c>
      <c r="K174" s="244" t="s">
        <v>160</v>
      </c>
      <c r="L174" s="39"/>
      <c r="M174" s="249" t="s">
        <v>1</v>
      </c>
      <c r="N174" s="250" t="s">
        <v>40</v>
      </c>
      <c r="O174" s="7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162</v>
      </c>
      <c r="AT174" s="203" t="s">
        <v>239</v>
      </c>
      <c r="AU174" s="203" t="s">
        <v>85</v>
      </c>
      <c r="AY174" s="17" t="s">
        <v>154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83</v>
      </c>
      <c r="BK174" s="204">
        <f>ROUND(I174*H174,2)</f>
        <v>0</v>
      </c>
      <c r="BL174" s="17" t="s">
        <v>162</v>
      </c>
      <c r="BM174" s="203" t="s">
        <v>252</v>
      </c>
    </row>
    <row r="175" spans="1:65" s="2" customFormat="1" ht="48.75">
      <c r="A175" s="34"/>
      <c r="B175" s="35"/>
      <c r="C175" s="36"/>
      <c r="D175" s="205" t="s">
        <v>163</v>
      </c>
      <c r="E175" s="36"/>
      <c r="F175" s="206" t="s">
        <v>1065</v>
      </c>
      <c r="G175" s="36"/>
      <c r="H175" s="36"/>
      <c r="I175" s="207"/>
      <c r="J175" s="36"/>
      <c r="K175" s="36"/>
      <c r="L175" s="39"/>
      <c r="M175" s="208"/>
      <c r="N175" s="209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163</v>
      </c>
      <c r="AU175" s="17" t="s">
        <v>85</v>
      </c>
    </row>
    <row r="176" spans="1:65" s="14" customFormat="1" ht="11.25">
      <c r="B176" s="221"/>
      <c r="C176" s="222"/>
      <c r="D176" s="205" t="s">
        <v>164</v>
      </c>
      <c r="E176" s="223" t="s">
        <v>1</v>
      </c>
      <c r="F176" s="224" t="s">
        <v>998</v>
      </c>
      <c r="G176" s="222"/>
      <c r="H176" s="223" t="s">
        <v>1</v>
      </c>
      <c r="I176" s="225"/>
      <c r="J176" s="222"/>
      <c r="K176" s="222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164</v>
      </c>
      <c r="AU176" s="230" t="s">
        <v>85</v>
      </c>
      <c r="AV176" s="14" t="s">
        <v>83</v>
      </c>
      <c r="AW176" s="14" t="s">
        <v>31</v>
      </c>
      <c r="AX176" s="14" t="s">
        <v>75</v>
      </c>
      <c r="AY176" s="230" t="s">
        <v>154</v>
      </c>
    </row>
    <row r="177" spans="1:65" s="13" customFormat="1" ht="11.25">
      <c r="B177" s="210"/>
      <c r="C177" s="211"/>
      <c r="D177" s="205" t="s">
        <v>164</v>
      </c>
      <c r="E177" s="212" t="s">
        <v>1</v>
      </c>
      <c r="F177" s="213" t="s">
        <v>181</v>
      </c>
      <c r="G177" s="211"/>
      <c r="H177" s="214">
        <v>6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164</v>
      </c>
      <c r="AU177" s="220" t="s">
        <v>85</v>
      </c>
      <c r="AV177" s="13" t="s">
        <v>85</v>
      </c>
      <c r="AW177" s="13" t="s">
        <v>31</v>
      </c>
      <c r="AX177" s="13" t="s">
        <v>75</v>
      </c>
      <c r="AY177" s="220" t="s">
        <v>154</v>
      </c>
    </row>
    <row r="178" spans="1:65" s="15" customFormat="1" ht="11.25">
      <c r="B178" s="231"/>
      <c r="C178" s="232"/>
      <c r="D178" s="205" t="s">
        <v>164</v>
      </c>
      <c r="E178" s="233" t="s">
        <v>1</v>
      </c>
      <c r="F178" s="234" t="s">
        <v>171</v>
      </c>
      <c r="G178" s="232"/>
      <c r="H178" s="235">
        <v>6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164</v>
      </c>
      <c r="AU178" s="241" t="s">
        <v>85</v>
      </c>
      <c r="AV178" s="15" t="s">
        <v>162</v>
      </c>
      <c r="AW178" s="15" t="s">
        <v>31</v>
      </c>
      <c r="AX178" s="15" t="s">
        <v>83</v>
      </c>
      <c r="AY178" s="241" t="s">
        <v>154</v>
      </c>
    </row>
    <row r="179" spans="1:65" s="2" customFormat="1" ht="21.75" customHeight="1">
      <c r="A179" s="34"/>
      <c r="B179" s="35"/>
      <c r="C179" s="242" t="s">
        <v>175</v>
      </c>
      <c r="D179" s="242" t="s">
        <v>239</v>
      </c>
      <c r="E179" s="243" t="s">
        <v>921</v>
      </c>
      <c r="F179" s="244" t="s">
        <v>922</v>
      </c>
      <c r="G179" s="245" t="s">
        <v>217</v>
      </c>
      <c r="H179" s="246">
        <v>8.82</v>
      </c>
      <c r="I179" s="247"/>
      <c r="J179" s="248">
        <f>ROUND(I179*H179,2)</f>
        <v>0</v>
      </c>
      <c r="K179" s="244" t="s">
        <v>160</v>
      </c>
      <c r="L179" s="39"/>
      <c r="M179" s="249" t="s">
        <v>1</v>
      </c>
      <c r="N179" s="250" t="s">
        <v>40</v>
      </c>
      <c r="O179" s="7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162</v>
      </c>
      <c r="AT179" s="203" t="s">
        <v>239</v>
      </c>
      <c r="AU179" s="203" t="s">
        <v>85</v>
      </c>
      <c r="AY179" s="17" t="s">
        <v>154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83</v>
      </c>
      <c r="BK179" s="204">
        <f>ROUND(I179*H179,2)</f>
        <v>0</v>
      </c>
      <c r="BL179" s="17" t="s">
        <v>162</v>
      </c>
      <c r="BM179" s="203" t="s">
        <v>270</v>
      </c>
    </row>
    <row r="180" spans="1:65" s="2" customFormat="1" ht="29.25">
      <c r="A180" s="34"/>
      <c r="B180" s="35"/>
      <c r="C180" s="36"/>
      <c r="D180" s="205" t="s">
        <v>163</v>
      </c>
      <c r="E180" s="36"/>
      <c r="F180" s="206" t="s">
        <v>923</v>
      </c>
      <c r="G180" s="36"/>
      <c r="H180" s="36"/>
      <c r="I180" s="207"/>
      <c r="J180" s="36"/>
      <c r="K180" s="36"/>
      <c r="L180" s="39"/>
      <c r="M180" s="208"/>
      <c r="N180" s="209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163</v>
      </c>
      <c r="AU180" s="17" t="s">
        <v>85</v>
      </c>
    </row>
    <row r="181" spans="1:65" s="14" customFormat="1" ht="11.25">
      <c r="B181" s="221"/>
      <c r="C181" s="222"/>
      <c r="D181" s="205" t="s">
        <v>164</v>
      </c>
      <c r="E181" s="223" t="s">
        <v>1</v>
      </c>
      <c r="F181" s="224" t="s">
        <v>1003</v>
      </c>
      <c r="G181" s="222"/>
      <c r="H181" s="223" t="s">
        <v>1</v>
      </c>
      <c r="I181" s="225"/>
      <c r="J181" s="222"/>
      <c r="K181" s="222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164</v>
      </c>
      <c r="AU181" s="230" t="s">
        <v>85</v>
      </c>
      <c r="AV181" s="14" t="s">
        <v>83</v>
      </c>
      <c r="AW181" s="14" t="s">
        <v>31</v>
      </c>
      <c r="AX181" s="14" t="s">
        <v>75</v>
      </c>
      <c r="AY181" s="230" t="s">
        <v>154</v>
      </c>
    </row>
    <row r="182" spans="1:65" s="13" customFormat="1" ht="11.25">
      <c r="B182" s="210"/>
      <c r="C182" s="211"/>
      <c r="D182" s="205" t="s">
        <v>164</v>
      </c>
      <c r="E182" s="212" t="s">
        <v>1</v>
      </c>
      <c r="F182" s="213" t="s">
        <v>1036</v>
      </c>
      <c r="G182" s="211"/>
      <c r="H182" s="214">
        <v>6.3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164</v>
      </c>
      <c r="AU182" s="220" t="s">
        <v>85</v>
      </c>
      <c r="AV182" s="13" t="s">
        <v>85</v>
      </c>
      <c r="AW182" s="13" t="s">
        <v>31</v>
      </c>
      <c r="AX182" s="13" t="s">
        <v>75</v>
      </c>
      <c r="AY182" s="220" t="s">
        <v>154</v>
      </c>
    </row>
    <row r="183" spans="1:65" s="13" customFormat="1" ht="11.25">
      <c r="B183" s="210"/>
      <c r="C183" s="211"/>
      <c r="D183" s="205" t="s">
        <v>164</v>
      </c>
      <c r="E183" s="212" t="s">
        <v>1</v>
      </c>
      <c r="F183" s="213" t="s">
        <v>1066</v>
      </c>
      <c r="G183" s="211"/>
      <c r="H183" s="214">
        <v>2.52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164</v>
      </c>
      <c r="AU183" s="220" t="s">
        <v>85</v>
      </c>
      <c r="AV183" s="13" t="s">
        <v>85</v>
      </c>
      <c r="AW183" s="13" t="s">
        <v>31</v>
      </c>
      <c r="AX183" s="13" t="s">
        <v>75</v>
      </c>
      <c r="AY183" s="220" t="s">
        <v>154</v>
      </c>
    </row>
    <row r="184" spans="1:65" s="15" customFormat="1" ht="11.25">
      <c r="B184" s="231"/>
      <c r="C184" s="232"/>
      <c r="D184" s="205" t="s">
        <v>164</v>
      </c>
      <c r="E184" s="233" t="s">
        <v>1</v>
      </c>
      <c r="F184" s="234" t="s">
        <v>171</v>
      </c>
      <c r="G184" s="232"/>
      <c r="H184" s="235">
        <v>8.82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164</v>
      </c>
      <c r="AU184" s="241" t="s">
        <v>85</v>
      </c>
      <c r="AV184" s="15" t="s">
        <v>162</v>
      </c>
      <c r="AW184" s="15" t="s">
        <v>31</v>
      </c>
      <c r="AX184" s="15" t="s">
        <v>83</v>
      </c>
      <c r="AY184" s="241" t="s">
        <v>154</v>
      </c>
    </row>
    <row r="185" spans="1:65" s="2" customFormat="1" ht="24.2" customHeight="1">
      <c r="A185" s="34"/>
      <c r="B185" s="35"/>
      <c r="C185" s="242" t="s">
        <v>249</v>
      </c>
      <c r="D185" s="242" t="s">
        <v>239</v>
      </c>
      <c r="E185" s="243" t="s">
        <v>999</v>
      </c>
      <c r="F185" s="244" t="s">
        <v>1000</v>
      </c>
      <c r="G185" s="245" t="s">
        <v>310</v>
      </c>
      <c r="H185" s="246">
        <v>6.75</v>
      </c>
      <c r="I185" s="247"/>
      <c r="J185" s="248">
        <f>ROUND(I185*H185,2)</f>
        <v>0</v>
      </c>
      <c r="K185" s="244" t="s">
        <v>160</v>
      </c>
      <c r="L185" s="39"/>
      <c r="M185" s="249" t="s">
        <v>1</v>
      </c>
      <c r="N185" s="250" t="s">
        <v>40</v>
      </c>
      <c r="O185" s="71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162</v>
      </c>
      <c r="AT185" s="203" t="s">
        <v>239</v>
      </c>
      <c r="AU185" s="203" t="s">
        <v>85</v>
      </c>
      <c r="AY185" s="17" t="s">
        <v>154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83</v>
      </c>
      <c r="BK185" s="204">
        <f>ROUND(I185*H185,2)</f>
        <v>0</v>
      </c>
      <c r="BL185" s="17" t="s">
        <v>162</v>
      </c>
      <c r="BM185" s="203" t="s">
        <v>261</v>
      </c>
    </row>
    <row r="186" spans="1:65" s="2" customFormat="1" ht="58.5">
      <c r="A186" s="34"/>
      <c r="B186" s="35"/>
      <c r="C186" s="36"/>
      <c r="D186" s="205" t="s">
        <v>163</v>
      </c>
      <c r="E186" s="36"/>
      <c r="F186" s="206" t="s">
        <v>1001</v>
      </c>
      <c r="G186" s="36"/>
      <c r="H186" s="36"/>
      <c r="I186" s="207"/>
      <c r="J186" s="36"/>
      <c r="K186" s="36"/>
      <c r="L186" s="39"/>
      <c r="M186" s="208"/>
      <c r="N186" s="209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163</v>
      </c>
      <c r="AU186" s="17" t="s">
        <v>85</v>
      </c>
    </row>
    <row r="187" spans="1:65" s="14" customFormat="1" ht="11.25">
      <c r="B187" s="221"/>
      <c r="C187" s="222"/>
      <c r="D187" s="205" t="s">
        <v>164</v>
      </c>
      <c r="E187" s="223" t="s">
        <v>1</v>
      </c>
      <c r="F187" s="224" t="s">
        <v>1002</v>
      </c>
      <c r="G187" s="222"/>
      <c r="H187" s="223" t="s">
        <v>1</v>
      </c>
      <c r="I187" s="225"/>
      <c r="J187" s="222"/>
      <c r="K187" s="222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164</v>
      </c>
      <c r="AU187" s="230" t="s">
        <v>85</v>
      </c>
      <c r="AV187" s="14" t="s">
        <v>83</v>
      </c>
      <c r="AW187" s="14" t="s">
        <v>31</v>
      </c>
      <c r="AX187" s="14" t="s">
        <v>75</v>
      </c>
      <c r="AY187" s="230" t="s">
        <v>154</v>
      </c>
    </row>
    <row r="188" spans="1:65" s="13" customFormat="1" ht="11.25">
      <c r="B188" s="210"/>
      <c r="C188" s="211"/>
      <c r="D188" s="205" t="s">
        <v>164</v>
      </c>
      <c r="E188" s="212" t="s">
        <v>1</v>
      </c>
      <c r="F188" s="213" t="s">
        <v>1035</v>
      </c>
      <c r="G188" s="211"/>
      <c r="H188" s="214">
        <v>6.75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164</v>
      </c>
      <c r="AU188" s="220" t="s">
        <v>85</v>
      </c>
      <c r="AV188" s="13" t="s">
        <v>85</v>
      </c>
      <c r="AW188" s="13" t="s">
        <v>31</v>
      </c>
      <c r="AX188" s="13" t="s">
        <v>75</v>
      </c>
      <c r="AY188" s="220" t="s">
        <v>154</v>
      </c>
    </row>
    <row r="189" spans="1:65" s="15" customFormat="1" ht="11.25">
      <c r="B189" s="231"/>
      <c r="C189" s="232"/>
      <c r="D189" s="205" t="s">
        <v>164</v>
      </c>
      <c r="E189" s="233" t="s">
        <v>1</v>
      </c>
      <c r="F189" s="234" t="s">
        <v>171</v>
      </c>
      <c r="G189" s="232"/>
      <c r="H189" s="235">
        <v>6.75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164</v>
      </c>
      <c r="AU189" s="241" t="s">
        <v>85</v>
      </c>
      <c r="AV189" s="15" t="s">
        <v>162</v>
      </c>
      <c r="AW189" s="15" t="s">
        <v>31</v>
      </c>
      <c r="AX189" s="15" t="s">
        <v>83</v>
      </c>
      <c r="AY189" s="241" t="s">
        <v>154</v>
      </c>
    </row>
    <row r="190" spans="1:65" s="2" customFormat="1" ht="24.2" customHeight="1">
      <c r="A190" s="34"/>
      <c r="B190" s="35"/>
      <c r="C190" s="242" t="s">
        <v>209</v>
      </c>
      <c r="D190" s="242" t="s">
        <v>239</v>
      </c>
      <c r="E190" s="243" t="s">
        <v>926</v>
      </c>
      <c r="F190" s="244" t="s">
        <v>927</v>
      </c>
      <c r="G190" s="245" t="s">
        <v>310</v>
      </c>
      <c r="H190" s="246">
        <v>6</v>
      </c>
      <c r="I190" s="247"/>
      <c r="J190" s="248">
        <f>ROUND(I190*H190,2)</f>
        <v>0</v>
      </c>
      <c r="K190" s="244" t="s">
        <v>160</v>
      </c>
      <c r="L190" s="39"/>
      <c r="M190" s="249" t="s">
        <v>1</v>
      </c>
      <c r="N190" s="250" t="s">
        <v>40</v>
      </c>
      <c r="O190" s="71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3" t="s">
        <v>162</v>
      </c>
      <c r="AT190" s="203" t="s">
        <v>239</v>
      </c>
      <c r="AU190" s="203" t="s">
        <v>85</v>
      </c>
      <c r="AY190" s="17" t="s">
        <v>154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83</v>
      </c>
      <c r="BK190" s="204">
        <f>ROUND(I190*H190,2)</f>
        <v>0</v>
      </c>
      <c r="BL190" s="17" t="s">
        <v>162</v>
      </c>
      <c r="BM190" s="203" t="s">
        <v>223</v>
      </c>
    </row>
    <row r="191" spans="1:65" s="2" customFormat="1" ht="39">
      <c r="A191" s="34"/>
      <c r="B191" s="35"/>
      <c r="C191" s="36"/>
      <c r="D191" s="205" t="s">
        <v>163</v>
      </c>
      <c r="E191" s="36"/>
      <c r="F191" s="206" t="s">
        <v>928</v>
      </c>
      <c r="G191" s="36"/>
      <c r="H191" s="36"/>
      <c r="I191" s="207"/>
      <c r="J191" s="36"/>
      <c r="K191" s="36"/>
      <c r="L191" s="39"/>
      <c r="M191" s="208"/>
      <c r="N191" s="209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163</v>
      </c>
      <c r="AU191" s="17" t="s">
        <v>85</v>
      </c>
    </row>
    <row r="192" spans="1:65" s="13" customFormat="1" ht="11.25">
      <c r="B192" s="210"/>
      <c r="C192" s="211"/>
      <c r="D192" s="205" t="s">
        <v>164</v>
      </c>
      <c r="E192" s="212" t="s">
        <v>1</v>
      </c>
      <c r="F192" s="213" t="s">
        <v>181</v>
      </c>
      <c r="G192" s="211"/>
      <c r="H192" s="214">
        <v>6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164</v>
      </c>
      <c r="AU192" s="220" t="s">
        <v>85</v>
      </c>
      <c r="AV192" s="13" t="s">
        <v>85</v>
      </c>
      <c r="AW192" s="13" t="s">
        <v>31</v>
      </c>
      <c r="AX192" s="13" t="s">
        <v>75</v>
      </c>
      <c r="AY192" s="220" t="s">
        <v>154</v>
      </c>
    </row>
    <row r="193" spans="1:65" s="15" customFormat="1" ht="11.25">
      <c r="B193" s="231"/>
      <c r="C193" s="232"/>
      <c r="D193" s="205" t="s">
        <v>164</v>
      </c>
      <c r="E193" s="233" t="s">
        <v>1</v>
      </c>
      <c r="F193" s="234" t="s">
        <v>171</v>
      </c>
      <c r="G193" s="232"/>
      <c r="H193" s="235">
        <v>6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164</v>
      </c>
      <c r="AU193" s="241" t="s">
        <v>85</v>
      </c>
      <c r="AV193" s="15" t="s">
        <v>162</v>
      </c>
      <c r="AW193" s="15" t="s">
        <v>31</v>
      </c>
      <c r="AX193" s="15" t="s">
        <v>83</v>
      </c>
      <c r="AY193" s="241" t="s">
        <v>154</v>
      </c>
    </row>
    <row r="194" spans="1:65" s="2" customFormat="1" ht="37.9" customHeight="1">
      <c r="A194" s="34"/>
      <c r="B194" s="35"/>
      <c r="C194" s="242" t="s">
        <v>8</v>
      </c>
      <c r="D194" s="242" t="s">
        <v>239</v>
      </c>
      <c r="E194" s="243" t="s">
        <v>1010</v>
      </c>
      <c r="F194" s="244" t="s">
        <v>1011</v>
      </c>
      <c r="G194" s="245" t="s">
        <v>398</v>
      </c>
      <c r="H194" s="246">
        <v>31</v>
      </c>
      <c r="I194" s="247"/>
      <c r="J194" s="248">
        <f>ROUND(I194*H194,2)</f>
        <v>0</v>
      </c>
      <c r="K194" s="244" t="s">
        <v>160</v>
      </c>
      <c r="L194" s="39"/>
      <c r="M194" s="249" t="s">
        <v>1</v>
      </c>
      <c r="N194" s="250" t="s">
        <v>40</v>
      </c>
      <c r="O194" s="7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3" t="s">
        <v>162</v>
      </c>
      <c r="AT194" s="203" t="s">
        <v>239</v>
      </c>
      <c r="AU194" s="203" t="s">
        <v>85</v>
      </c>
      <c r="AY194" s="17" t="s">
        <v>154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7" t="s">
        <v>83</v>
      </c>
      <c r="BK194" s="204">
        <f>ROUND(I194*H194,2)</f>
        <v>0</v>
      </c>
      <c r="BL194" s="17" t="s">
        <v>162</v>
      </c>
      <c r="BM194" s="203" t="s">
        <v>244</v>
      </c>
    </row>
    <row r="195" spans="1:65" s="2" customFormat="1" ht="58.5">
      <c r="A195" s="34"/>
      <c r="B195" s="35"/>
      <c r="C195" s="36"/>
      <c r="D195" s="205" t="s">
        <v>163</v>
      </c>
      <c r="E195" s="36"/>
      <c r="F195" s="206" t="s">
        <v>1012</v>
      </c>
      <c r="G195" s="36"/>
      <c r="H195" s="36"/>
      <c r="I195" s="207"/>
      <c r="J195" s="36"/>
      <c r="K195" s="36"/>
      <c r="L195" s="39"/>
      <c r="M195" s="208"/>
      <c r="N195" s="209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163</v>
      </c>
      <c r="AU195" s="17" t="s">
        <v>85</v>
      </c>
    </row>
    <row r="196" spans="1:65" s="13" customFormat="1" ht="11.25">
      <c r="B196" s="210"/>
      <c r="C196" s="211"/>
      <c r="D196" s="205" t="s">
        <v>164</v>
      </c>
      <c r="E196" s="212" t="s">
        <v>1</v>
      </c>
      <c r="F196" s="213" t="s">
        <v>374</v>
      </c>
      <c r="G196" s="211"/>
      <c r="H196" s="214">
        <v>31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164</v>
      </c>
      <c r="AU196" s="220" t="s">
        <v>85</v>
      </c>
      <c r="AV196" s="13" t="s">
        <v>85</v>
      </c>
      <c r="AW196" s="13" t="s">
        <v>31</v>
      </c>
      <c r="AX196" s="13" t="s">
        <v>75</v>
      </c>
      <c r="AY196" s="220" t="s">
        <v>154</v>
      </c>
    </row>
    <row r="197" spans="1:65" s="15" customFormat="1" ht="11.25">
      <c r="B197" s="231"/>
      <c r="C197" s="232"/>
      <c r="D197" s="205" t="s">
        <v>164</v>
      </c>
      <c r="E197" s="233" t="s">
        <v>1</v>
      </c>
      <c r="F197" s="234" t="s">
        <v>171</v>
      </c>
      <c r="G197" s="232"/>
      <c r="H197" s="235">
        <v>31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164</v>
      </c>
      <c r="AU197" s="241" t="s">
        <v>85</v>
      </c>
      <c r="AV197" s="15" t="s">
        <v>162</v>
      </c>
      <c r="AW197" s="15" t="s">
        <v>31</v>
      </c>
      <c r="AX197" s="15" t="s">
        <v>83</v>
      </c>
      <c r="AY197" s="241" t="s">
        <v>154</v>
      </c>
    </row>
    <row r="198" spans="1:65" s="12" customFormat="1" ht="22.9" customHeight="1">
      <c r="B198" s="175"/>
      <c r="C198" s="176"/>
      <c r="D198" s="177" t="s">
        <v>74</v>
      </c>
      <c r="E198" s="189" t="s">
        <v>404</v>
      </c>
      <c r="F198" s="189" t="s">
        <v>405</v>
      </c>
      <c r="G198" s="176"/>
      <c r="H198" s="176"/>
      <c r="I198" s="179"/>
      <c r="J198" s="190">
        <f>BK198</f>
        <v>0</v>
      </c>
      <c r="K198" s="176"/>
      <c r="L198" s="181"/>
      <c r="M198" s="182"/>
      <c r="N198" s="183"/>
      <c r="O198" s="183"/>
      <c r="P198" s="184">
        <f>SUM(P199:P234)</f>
        <v>0</v>
      </c>
      <c r="Q198" s="183"/>
      <c r="R198" s="184">
        <f>SUM(R199:R234)</f>
        <v>0</v>
      </c>
      <c r="S198" s="183"/>
      <c r="T198" s="185">
        <f>SUM(T199:T234)</f>
        <v>0</v>
      </c>
      <c r="AR198" s="186" t="s">
        <v>162</v>
      </c>
      <c r="AT198" s="187" t="s">
        <v>74</v>
      </c>
      <c r="AU198" s="187" t="s">
        <v>83</v>
      </c>
      <c r="AY198" s="186" t="s">
        <v>154</v>
      </c>
      <c r="BK198" s="188">
        <f>SUM(BK199:BK234)</f>
        <v>0</v>
      </c>
    </row>
    <row r="199" spans="1:65" s="2" customFormat="1" ht="62.65" customHeight="1">
      <c r="A199" s="34"/>
      <c r="B199" s="35"/>
      <c r="C199" s="242" t="s">
        <v>218</v>
      </c>
      <c r="D199" s="242" t="s">
        <v>239</v>
      </c>
      <c r="E199" s="243" t="s">
        <v>407</v>
      </c>
      <c r="F199" s="244" t="s">
        <v>408</v>
      </c>
      <c r="G199" s="245" t="s">
        <v>159</v>
      </c>
      <c r="H199" s="246">
        <v>1</v>
      </c>
      <c r="I199" s="247"/>
      <c r="J199" s="248">
        <f>ROUND(I199*H199,2)</f>
        <v>0</v>
      </c>
      <c r="K199" s="244" t="s">
        <v>160</v>
      </c>
      <c r="L199" s="39"/>
      <c r="M199" s="249" t="s">
        <v>1</v>
      </c>
      <c r="N199" s="250" t="s">
        <v>40</v>
      </c>
      <c r="O199" s="71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3" t="s">
        <v>409</v>
      </c>
      <c r="AT199" s="203" t="s">
        <v>239</v>
      </c>
      <c r="AU199" s="203" t="s">
        <v>85</v>
      </c>
      <c r="AY199" s="17" t="s">
        <v>154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7" t="s">
        <v>83</v>
      </c>
      <c r="BK199" s="204">
        <f>ROUND(I199*H199,2)</f>
        <v>0</v>
      </c>
      <c r="BL199" s="17" t="s">
        <v>409</v>
      </c>
      <c r="BM199" s="203" t="s">
        <v>279</v>
      </c>
    </row>
    <row r="200" spans="1:65" s="2" customFormat="1" ht="136.5">
      <c r="A200" s="34"/>
      <c r="B200" s="35"/>
      <c r="C200" s="36"/>
      <c r="D200" s="205" t="s">
        <v>163</v>
      </c>
      <c r="E200" s="36"/>
      <c r="F200" s="206" t="s">
        <v>1014</v>
      </c>
      <c r="G200" s="36"/>
      <c r="H200" s="36"/>
      <c r="I200" s="207"/>
      <c r="J200" s="36"/>
      <c r="K200" s="36"/>
      <c r="L200" s="39"/>
      <c r="M200" s="208"/>
      <c r="N200" s="209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163</v>
      </c>
      <c r="AU200" s="17" t="s">
        <v>85</v>
      </c>
    </row>
    <row r="201" spans="1:65" s="14" customFormat="1" ht="11.25">
      <c r="B201" s="221"/>
      <c r="C201" s="222"/>
      <c r="D201" s="205" t="s">
        <v>164</v>
      </c>
      <c r="E201" s="223" t="s">
        <v>1</v>
      </c>
      <c r="F201" s="224" t="s">
        <v>1039</v>
      </c>
      <c r="G201" s="222"/>
      <c r="H201" s="223" t="s">
        <v>1</v>
      </c>
      <c r="I201" s="225"/>
      <c r="J201" s="222"/>
      <c r="K201" s="222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164</v>
      </c>
      <c r="AU201" s="230" t="s">
        <v>85</v>
      </c>
      <c r="AV201" s="14" t="s">
        <v>83</v>
      </c>
      <c r="AW201" s="14" t="s">
        <v>31</v>
      </c>
      <c r="AX201" s="14" t="s">
        <v>75</v>
      </c>
      <c r="AY201" s="230" t="s">
        <v>154</v>
      </c>
    </row>
    <row r="202" spans="1:65" s="13" customFormat="1" ht="11.25">
      <c r="B202" s="210"/>
      <c r="C202" s="211"/>
      <c r="D202" s="205" t="s">
        <v>164</v>
      </c>
      <c r="E202" s="212" t="s">
        <v>1</v>
      </c>
      <c r="F202" s="213" t="s">
        <v>83</v>
      </c>
      <c r="G202" s="211"/>
      <c r="H202" s="214">
        <v>1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164</v>
      </c>
      <c r="AU202" s="220" t="s">
        <v>85</v>
      </c>
      <c r="AV202" s="13" t="s">
        <v>85</v>
      </c>
      <c r="AW202" s="13" t="s">
        <v>31</v>
      </c>
      <c r="AX202" s="13" t="s">
        <v>75</v>
      </c>
      <c r="AY202" s="220" t="s">
        <v>154</v>
      </c>
    </row>
    <row r="203" spans="1:65" s="15" customFormat="1" ht="11.25">
      <c r="B203" s="231"/>
      <c r="C203" s="232"/>
      <c r="D203" s="205" t="s">
        <v>164</v>
      </c>
      <c r="E203" s="233" t="s">
        <v>1</v>
      </c>
      <c r="F203" s="234" t="s">
        <v>171</v>
      </c>
      <c r="G203" s="232"/>
      <c r="H203" s="235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164</v>
      </c>
      <c r="AU203" s="241" t="s">
        <v>85</v>
      </c>
      <c r="AV203" s="15" t="s">
        <v>162</v>
      </c>
      <c r="AW203" s="15" t="s">
        <v>31</v>
      </c>
      <c r="AX203" s="15" t="s">
        <v>83</v>
      </c>
      <c r="AY203" s="241" t="s">
        <v>154</v>
      </c>
    </row>
    <row r="204" spans="1:65" s="2" customFormat="1" ht="33" customHeight="1">
      <c r="A204" s="34"/>
      <c r="B204" s="35"/>
      <c r="C204" s="242" t="s">
        <v>281</v>
      </c>
      <c r="D204" s="242" t="s">
        <v>239</v>
      </c>
      <c r="E204" s="243" t="s">
        <v>413</v>
      </c>
      <c r="F204" s="244" t="s">
        <v>938</v>
      </c>
      <c r="G204" s="245" t="s">
        <v>191</v>
      </c>
      <c r="H204" s="246">
        <v>56.948</v>
      </c>
      <c r="I204" s="247"/>
      <c r="J204" s="248">
        <f>ROUND(I204*H204,2)</f>
        <v>0</v>
      </c>
      <c r="K204" s="244" t="s">
        <v>160</v>
      </c>
      <c r="L204" s="39"/>
      <c r="M204" s="249" t="s">
        <v>1</v>
      </c>
      <c r="N204" s="250" t="s">
        <v>40</v>
      </c>
      <c r="O204" s="71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409</v>
      </c>
      <c r="AT204" s="203" t="s">
        <v>239</v>
      </c>
      <c r="AU204" s="203" t="s">
        <v>85</v>
      </c>
      <c r="AY204" s="17" t="s">
        <v>154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83</v>
      </c>
      <c r="BK204" s="204">
        <f>ROUND(I204*H204,2)</f>
        <v>0</v>
      </c>
      <c r="BL204" s="17" t="s">
        <v>409</v>
      </c>
      <c r="BM204" s="203" t="s">
        <v>284</v>
      </c>
    </row>
    <row r="205" spans="1:65" s="2" customFormat="1" ht="117">
      <c r="A205" s="34"/>
      <c r="B205" s="35"/>
      <c r="C205" s="36"/>
      <c r="D205" s="205" t="s">
        <v>163</v>
      </c>
      <c r="E205" s="36"/>
      <c r="F205" s="206" t="s">
        <v>939</v>
      </c>
      <c r="G205" s="36"/>
      <c r="H205" s="36"/>
      <c r="I205" s="207"/>
      <c r="J205" s="36"/>
      <c r="K205" s="36"/>
      <c r="L205" s="39"/>
      <c r="M205" s="208"/>
      <c r="N205" s="20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163</v>
      </c>
      <c r="AU205" s="17" t="s">
        <v>85</v>
      </c>
    </row>
    <row r="206" spans="1:65" s="2" customFormat="1" ht="29.25">
      <c r="A206" s="34"/>
      <c r="B206" s="35"/>
      <c r="C206" s="36"/>
      <c r="D206" s="205" t="s">
        <v>417</v>
      </c>
      <c r="E206" s="36"/>
      <c r="F206" s="251" t="s">
        <v>418</v>
      </c>
      <c r="G206" s="36"/>
      <c r="H206" s="36"/>
      <c r="I206" s="207"/>
      <c r="J206" s="36"/>
      <c r="K206" s="36"/>
      <c r="L206" s="39"/>
      <c r="M206" s="208"/>
      <c r="N206" s="209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417</v>
      </c>
      <c r="AU206" s="17" t="s">
        <v>85</v>
      </c>
    </row>
    <row r="207" spans="1:65" s="14" customFormat="1" ht="11.25">
      <c r="B207" s="221"/>
      <c r="C207" s="222"/>
      <c r="D207" s="205" t="s">
        <v>164</v>
      </c>
      <c r="E207" s="223" t="s">
        <v>1</v>
      </c>
      <c r="F207" s="224" t="s">
        <v>940</v>
      </c>
      <c r="G207" s="222"/>
      <c r="H207" s="223" t="s">
        <v>1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164</v>
      </c>
      <c r="AU207" s="230" t="s">
        <v>85</v>
      </c>
      <c r="AV207" s="14" t="s">
        <v>83</v>
      </c>
      <c r="AW207" s="14" t="s">
        <v>31</v>
      </c>
      <c r="AX207" s="14" t="s">
        <v>75</v>
      </c>
      <c r="AY207" s="230" t="s">
        <v>154</v>
      </c>
    </row>
    <row r="208" spans="1:65" s="13" customFormat="1" ht="11.25">
      <c r="B208" s="210"/>
      <c r="C208" s="211"/>
      <c r="D208" s="205" t="s">
        <v>164</v>
      </c>
      <c r="E208" s="212" t="s">
        <v>1</v>
      </c>
      <c r="F208" s="213" t="s">
        <v>1067</v>
      </c>
      <c r="G208" s="211"/>
      <c r="H208" s="214">
        <v>19.378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164</v>
      </c>
      <c r="AU208" s="220" t="s">
        <v>85</v>
      </c>
      <c r="AV208" s="13" t="s">
        <v>85</v>
      </c>
      <c r="AW208" s="13" t="s">
        <v>31</v>
      </c>
      <c r="AX208" s="13" t="s">
        <v>75</v>
      </c>
      <c r="AY208" s="220" t="s">
        <v>154</v>
      </c>
    </row>
    <row r="209" spans="1:65" s="14" customFormat="1" ht="11.25">
      <c r="B209" s="221"/>
      <c r="C209" s="222"/>
      <c r="D209" s="205" t="s">
        <v>164</v>
      </c>
      <c r="E209" s="223" t="s">
        <v>1</v>
      </c>
      <c r="F209" s="224" t="s">
        <v>942</v>
      </c>
      <c r="G209" s="222"/>
      <c r="H209" s="223" t="s">
        <v>1</v>
      </c>
      <c r="I209" s="225"/>
      <c r="J209" s="222"/>
      <c r="K209" s="222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164</v>
      </c>
      <c r="AU209" s="230" t="s">
        <v>85</v>
      </c>
      <c r="AV209" s="14" t="s">
        <v>83</v>
      </c>
      <c r="AW209" s="14" t="s">
        <v>31</v>
      </c>
      <c r="AX209" s="14" t="s">
        <v>75</v>
      </c>
      <c r="AY209" s="230" t="s">
        <v>154</v>
      </c>
    </row>
    <row r="210" spans="1:65" s="13" customFormat="1" ht="11.25">
      <c r="B210" s="210"/>
      <c r="C210" s="211"/>
      <c r="D210" s="205" t="s">
        <v>164</v>
      </c>
      <c r="E210" s="212" t="s">
        <v>1</v>
      </c>
      <c r="F210" s="213" t="s">
        <v>1068</v>
      </c>
      <c r="G210" s="211"/>
      <c r="H210" s="214">
        <v>32.274999999999999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164</v>
      </c>
      <c r="AU210" s="220" t="s">
        <v>85</v>
      </c>
      <c r="AV210" s="13" t="s">
        <v>85</v>
      </c>
      <c r="AW210" s="13" t="s">
        <v>31</v>
      </c>
      <c r="AX210" s="13" t="s">
        <v>75</v>
      </c>
      <c r="AY210" s="220" t="s">
        <v>154</v>
      </c>
    </row>
    <row r="211" spans="1:65" s="14" customFormat="1" ht="11.25">
      <c r="B211" s="221"/>
      <c r="C211" s="222"/>
      <c r="D211" s="205" t="s">
        <v>164</v>
      </c>
      <c r="E211" s="223" t="s">
        <v>1</v>
      </c>
      <c r="F211" s="224" t="s">
        <v>419</v>
      </c>
      <c r="G211" s="222"/>
      <c r="H211" s="223" t="s">
        <v>1</v>
      </c>
      <c r="I211" s="225"/>
      <c r="J211" s="222"/>
      <c r="K211" s="222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164</v>
      </c>
      <c r="AU211" s="230" t="s">
        <v>85</v>
      </c>
      <c r="AV211" s="14" t="s">
        <v>83</v>
      </c>
      <c r="AW211" s="14" t="s">
        <v>31</v>
      </c>
      <c r="AX211" s="14" t="s">
        <v>75</v>
      </c>
      <c r="AY211" s="230" t="s">
        <v>154</v>
      </c>
    </row>
    <row r="212" spans="1:65" s="13" customFormat="1" ht="11.25">
      <c r="B212" s="210"/>
      <c r="C212" s="211"/>
      <c r="D212" s="205" t="s">
        <v>164</v>
      </c>
      <c r="E212" s="212" t="s">
        <v>1</v>
      </c>
      <c r="F212" s="213" t="s">
        <v>1069</v>
      </c>
      <c r="G212" s="211"/>
      <c r="H212" s="214">
        <v>5.2949999999999999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164</v>
      </c>
      <c r="AU212" s="220" t="s">
        <v>85</v>
      </c>
      <c r="AV212" s="13" t="s">
        <v>85</v>
      </c>
      <c r="AW212" s="13" t="s">
        <v>31</v>
      </c>
      <c r="AX212" s="13" t="s">
        <v>75</v>
      </c>
      <c r="AY212" s="220" t="s">
        <v>154</v>
      </c>
    </row>
    <row r="213" spans="1:65" s="15" customFormat="1" ht="11.25">
      <c r="B213" s="231"/>
      <c r="C213" s="232"/>
      <c r="D213" s="205" t="s">
        <v>164</v>
      </c>
      <c r="E213" s="233" t="s">
        <v>1</v>
      </c>
      <c r="F213" s="234" t="s">
        <v>171</v>
      </c>
      <c r="G213" s="232"/>
      <c r="H213" s="235">
        <v>56.948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164</v>
      </c>
      <c r="AU213" s="241" t="s">
        <v>85</v>
      </c>
      <c r="AV213" s="15" t="s">
        <v>162</v>
      </c>
      <c r="AW213" s="15" t="s">
        <v>31</v>
      </c>
      <c r="AX213" s="15" t="s">
        <v>83</v>
      </c>
      <c r="AY213" s="241" t="s">
        <v>154</v>
      </c>
    </row>
    <row r="214" spans="1:65" s="2" customFormat="1" ht="66.75" customHeight="1">
      <c r="A214" s="34"/>
      <c r="B214" s="35"/>
      <c r="C214" s="242" t="s">
        <v>223</v>
      </c>
      <c r="D214" s="242" t="s">
        <v>239</v>
      </c>
      <c r="E214" s="243" t="s">
        <v>442</v>
      </c>
      <c r="F214" s="244" t="s">
        <v>443</v>
      </c>
      <c r="G214" s="245" t="s">
        <v>191</v>
      </c>
      <c r="H214" s="246">
        <v>3.1</v>
      </c>
      <c r="I214" s="247"/>
      <c r="J214" s="248">
        <f>ROUND(I214*H214,2)</f>
        <v>0</v>
      </c>
      <c r="K214" s="244" t="s">
        <v>1</v>
      </c>
      <c r="L214" s="39"/>
      <c r="M214" s="249" t="s">
        <v>1</v>
      </c>
      <c r="N214" s="250" t="s">
        <v>40</v>
      </c>
      <c r="O214" s="71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409</v>
      </c>
      <c r="AT214" s="203" t="s">
        <v>239</v>
      </c>
      <c r="AU214" s="203" t="s">
        <v>85</v>
      </c>
      <c r="AY214" s="17" t="s">
        <v>154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83</v>
      </c>
      <c r="BK214" s="204">
        <f>ROUND(I214*H214,2)</f>
        <v>0</v>
      </c>
      <c r="BL214" s="17" t="s">
        <v>409</v>
      </c>
      <c r="BM214" s="203" t="s">
        <v>1070</v>
      </c>
    </row>
    <row r="215" spans="1:65" s="2" customFormat="1" ht="78">
      <c r="A215" s="34"/>
      <c r="B215" s="35"/>
      <c r="C215" s="36"/>
      <c r="D215" s="205" t="s">
        <v>163</v>
      </c>
      <c r="E215" s="36"/>
      <c r="F215" s="206" t="s">
        <v>445</v>
      </c>
      <c r="G215" s="36"/>
      <c r="H215" s="36"/>
      <c r="I215" s="207"/>
      <c r="J215" s="36"/>
      <c r="K215" s="36"/>
      <c r="L215" s="39"/>
      <c r="M215" s="208"/>
      <c r="N215" s="209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163</v>
      </c>
      <c r="AU215" s="17" t="s">
        <v>85</v>
      </c>
    </row>
    <row r="216" spans="1:65" s="14" customFormat="1" ht="11.25">
      <c r="B216" s="221"/>
      <c r="C216" s="222"/>
      <c r="D216" s="205" t="s">
        <v>164</v>
      </c>
      <c r="E216" s="223" t="s">
        <v>1</v>
      </c>
      <c r="F216" s="224" t="s">
        <v>1019</v>
      </c>
      <c r="G216" s="222"/>
      <c r="H216" s="223" t="s">
        <v>1</v>
      </c>
      <c r="I216" s="225"/>
      <c r="J216" s="222"/>
      <c r="K216" s="222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164</v>
      </c>
      <c r="AU216" s="230" t="s">
        <v>85</v>
      </c>
      <c r="AV216" s="14" t="s">
        <v>83</v>
      </c>
      <c r="AW216" s="14" t="s">
        <v>31</v>
      </c>
      <c r="AX216" s="14" t="s">
        <v>75</v>
      </c>
      <c r="AY216" s="230" t="s">
        <v>154</v>
      </c>
    </row>
    <row r="217" spans="1:65" s="13" customFormat="1" ht="11.25">
      <c r="B217" s="210"/>
      <c r="C217" s="211"/>
      <c r="D217" s="205" t="s">
        <v>164</v>
      </c>
      <c r="E217" s="212" t="s">
        <v>1</v>
      </c>
      <c r="F217" s="213" t="s">
        <v>1071</v>
      </c>
      <c r="G217" s="211"/>
      <c r="H217" s="214">
        <v>3.1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164</v>
      </c>
      <c r="AU217" s="220" t="s">
        <v>85</v>
      </c>
      <c r="AV217" s="13" t="s">
        <v>85</v>
      </c>
      <c r="AW217" s="13" t="s">
        <v>31</v>
      </c>
      <c r="AX217" s="13" t="s">
        <v>75</v>
      </c>
      <c r="AY217" s="220" t="s">
        <v>154</v>
      </c>
    </row>
    <row r="218" spans="1:65" s="15" customFormat="1" ht="11.25">
      <c r="B218" s="231"/>
      <c r="C218" s="232"/>
      <c r="D218" s="205" t="s">
        <v>164</v>
      </c>
      <c r="E218" s="233" t="s">
        <v>1</v>
      </c>
      <c r="F218" s="234" t="s">
        <v>171</v>
      </c>
      <c r="G218" s="232"/>
      <c r="H218" s="235">
        <v>3.1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164</v>
      </c>
      <c r="AU218" s="241" t="s">
        <v>85</v>
      </c>
      <c r="AV218" s="15" t="s">
        <v>162</v>
      </c>
      <c r="AW218" s="15" t="s">
        <v>31</v>
      </c>
      <c r="AX218" s="15" t="s">
        <v>83</v>
      </c>
      <c r="AY218" s="241" t="s">
        <v>154</v>
      </c>
    </row>
    <row r="219" spans="1:65" s="2" customFormat="1" ht="37.9" customHeight="1">
      <c r="A219" s="34"/>
      <c r="B219" s="35"/>
      <c r="C219" s="242" t="s">
        <v>299</v>
      </c>
      <c r="D219" s="242" t="s">
        <v>239</v>
      </c>
      <c r="E219" s="243" t="s">
        <v>949</v>
      </c>
      <c r="F219" s="244" t="s">
        <v>950</v>
      </c>
      <c r="G219" s="245" t="s">
        <v>191</v>
      </c>
      <c r="H219" s="246">
        <v>10.199999999999999</v>
      </c>
      <c r="I219" s="247"/>
      <c r="J219" s="248">
        <f>ROUND(I219*H219,2)</f>
        <v>0</v>
      </c>
      <c r="K219" s="244" t="s">
        <v>160</v>
      </c>
      <c r="L219" s="39"/>
      <c r="M219" s="249" t="s">
        <v>1</v>
      </c>
      <c r="N219" s="250" t="s">
        <v>40</v>
      </c>
      <c r="O219" s="71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3" t="s">
        <v>409</v>
      </c>
      <c r="AT219" s="203" t="s">
        <v>239</v>
      </c>
      <c r="AU219" s="203" t="s">
        <v>85</v>
      </c>
      <c r="AY219" s="17" t="s">
        <v>154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7" t="s">
        <v>83</v>
      </c>
      <c r="BK219" s="204">
        <f>ROUND(I219*H219,2)</f>
        <v>0</v>
      </c>
      <c r="BL219" s="17" t="s">
        <v>409</v>
      </c>
      <c r="BM219" s="203" t="s">
        <v>293</v>
      </c>
    </row>
    <row r="220" spans="1:65" s="2" customFormat="1" ht="117">
      <c r="A220" s="34"/>
      <c r="B220" s="35"/>
      <c r="C220" s="36"/>
      <c r="D220" s="205" t="s">
        <v>163</v>
      </c>
      <c r="E220" s="36"/>
      <c r="F220" s="206" t="s">
        <v>951</v>
      </c>
      <c r="G220" s="36"/>
      <c r="H220" s="36"/>
      <c r="I220" s="207"/>
      <c r="J220" s="36"/>
      <c r="K220" s="36"/>
      <c r="L220" s="39"/>
      <c r="M220" s="208"/>
      <c r="N220" s="209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163</v>
      </c>
      <c r="AU220" s="17" t="s">
        <v>85</v>
      </c>
    </row>
    <row r="221" spans="1:65" s="2" customFormat="1" ht="29.25">
      <c r="A221" s="34"/>
      <c r="B221" s="35"/>
      <c r="C221" s="36"/>
      <c r="D221" s="205" t="s">
        <v>417</v>
      </c>
      <c r="E221" s="36"/>
      <c r="F221" s="251" t="s">
        <v>418</v>
      </c>
      <c r="G221" s="36"/>
      <c r="H221" s="36"/>
      <c r="I221" s="207"/>
      <c r="J221" s="36"/>
      <c r="K221" s="36"/>
      <c r="L221" s="39"/>
      <c r="M221" s="208"/>
      <c r="N221" s="209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417</v>
      </c>
      <c r="AU221" s="17" t="s">
        <v>85</v>
      </c>
    </row>
    <row r="222" spans="1:65" s="14" customFormat="1" ht="11.25">
      <c r="B222" s="221"/>
      <c r="C222" s="222"/>
      <c r="D222" s="205" t="s">
        <v>164</v>
      </c>
      <c r="E222" s="223" t="s">
        <v>1</v>
      </c>
      <c r="F222" s="224" t="s">
        <v>952</v>
      </c>
      <c r="G222" s="222"/>
      <c r="H222" s="223" t="s">
        <v>1</v>
      </c>
      <c r="I222" s="225"/>
      <c r="J222" s="222"/>
      <c r="K222" s="222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164</v>
      </c>
      <c r="AU222" s="230" t="s">
        <v>85</v>
      </c>
      <c r="AV222" s="14" t="s">
        <v>83</v>
      </c>
      <c r="AW222" s="14" t="s">
        <v>31</v>
      </c>
      <c r="AX222" s="14" t="s">
        <v>75</v>
      </c>
      <c r="AY222" s="230" t="s">
        <v>154</v>
      </c>
    </row>
    <row r="223" spans="1:65" s="13" customFormat="1" ht="11.25">
      <c r="B223" s="210"/>
      <c r="C223" s="211"/>
      <c r="D223" s="205" t="s">
        <v>164</v>
      </c>
      <c r="E223" s="212" t="s">
        <v>1</v>
      </c>
      <c r="F223" s="213" t="s">
        <v>1072</v>
      </c>
      <c r="G223" s="211"/>
      <c r="H223" s="214">
        <v>10.199999999999999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164</v>
      </c>
      <c r="AU223" s="220" t="s">
        <v>85</v>
      </c>
      <c r="AV223" s="13" t="s">
        <v>85</v>
      </c>
      <c r="AW223" s="13" t="s">
        <v>31</v>
      </c>
      <c r="AX223" s="13" t="s">
        <v>75</v>
      </c>
      <c r="AY223" s="220" t="s">
        <v>154</v>
      </c>
    </row>
    <row r="224" spans="1:65" s="15" customFormat="1" ht="11.25">
      <c r="B224" s="231"/>
      <c r="C224" s="232"/>
      <c r="D224" s="205" t="s">
        <v>164</v>
      </c>
      <c r="E224" s="233" t="s">
        <v>1</v>
      </c>
      <c r="F224" s="234" t="s">
        <v>171</v>
      </c>
      <c r="G224" s="232"/>
      <c r="H224" s="235">
        <v>10.199999999999999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164</v>
      </c>
      <c r="AU224" s="241" t="s">
        <v>85</v>
      </c>
      <c r="AV224" s="15" t="s">
        <v>162</v>
      </c>
      <c r="AW224" s="15" t="s">
        <v>31</v>
      </c>
      <c r="AX224" s="15" t="s">
        <v>83</v>
      </c>
      <c r="AY224" s="241" t="s">
        <v>154</v>
      </c>
    </row>
    <row r="225" spans="1:65" s="2" customFormat="1" ht="24.2" customHeight="1">
      <c r="A225" s="34"/>
      <c r="B225" s="35"/>
      <c r="C225" s="242" t="s">
        <v>232</v>
      </c>
      <c r="D225" s="242" t="s">
        <v>239</v>
      </c>
      <c r="E225" s="243" t="s">
        <v>954</v>
      </c>
      <c r="F225" s="244" t="s">
        <v>955</v>
      </c>
      <c r="G225" s="245" t="s">
        <v>191</v>
      </c>
      <c r="H225" s="246">
        <v>32.088000000000001</v>
      </c>
      <c r="I225" s="247"/>
      <c r="J225" s="248">
        <f>ROUND(I225*H225,2)</f>
        <v>0</v>
      </c>
      <c r="K225" s="244" t="s">
        <v>160</v>
      </c>
      <c r="L225" s="39"/>
      <c r="M225" s="249" t="s">
        <v>1</v>
      </c>
      <c r="N225" s="250" t="s">
        <v>40</v>
      </c>
      <c r="O225" s="71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3" t="s">
        <v>409</v>
      </c>
      <c r="AT225" s="203" t="s">
        <v>239</v>
      </c>
      <c r="AU225" s="203" t="s">
        <v>85</v>
      </c>
      <c r="AY225" s="17" t="s">
        <v>154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7" t="s">
        <v>83</v>
      </c>
      <c r="BK225" s="204">
        <f>ROUND(I225*H225,2)</f>
        <v>0</v>
      </c>
      <c r="BL225" s="17" t="s">
        <v>409</v>
      </c>
      <c r="BM225" s="203" t="s">
        <v>302</v>
      </c>
    </row>
    <row r="226" spans="1:65" s="2" customFormat="1" ht="58.5">
      <c r="A226" s="34"/>
      <c r="B226" s="35"/>
      <c r="C226" s="36"/>
      <c r="D226" s="205" t="s">
        <v>163</v>
      </c>
      <c r="E226" s="36"/>
      <c r="F226" s="206" t="s">
        <v>956</v>
      </c>
      <c r="G226" s="36"/>
      <c r="H226" s="36"/>
      <c r="I226" s="207"/>
      <c r="J226" s="36"/>
      <c r="K226" s="36"/>
      <c r="L226" s="39"/>
      <c r="M226" s="208"/>
      <c r="N226" s="209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163</v>
      </c>
      <c r="AU226" s="17" t="s">
        <v>85</v>
      </c>
    </row>
    <row r="227" spans="1:65" s="14" customFormat="1" ht="11.25">
      <c r="B227" s="221"/>
      <c r="C227" s="222"/>
      <c r="D227" s="205" t="s">
        <v>164</v>
      </c>
      <c r="E227" s="223" t="s">
        <v>1</v>
      </c>
      <c r="F227" s="224" t="s">
        <v>957</v>
      </c>
      <c r="G227" s="222"/>
      <c r="H227" s="223" t="s">
        <v>1</v>
      </c>
      <c r="I227" s="225"/>
      <c r="J227" s="222"/>
      <c r="K227" s="222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164</v>
      </c>
      <c r="AU227" s="230" t="s">
        <v>85</v>
      </c>
      <c r="AV227" s="14" t="s">
        <v>83</v>
      </c>
      <c r="AW227" s="14" t="s">
        <v>31</v>
      </c>
      <c r="AX227" s="14" t="s">
        <v>75</v>
      </c>
      <c r="AY227" s="230" t="s">
        <v>154</v>
      </c>
    </row>
    <row r="228" spans="1:65" s="13" customFormat="1" ht="11.25">
      <c r="B228" s="210"/>
      <c r="C228" s="211"/>
      <c r="D228" s="205" t="s">
        <v>164</v>
      </c>
      <c r="E228" s="212" t="s">
        <v>1</v>
      </c>
      <c r="F228" s="213" t="s">
        <v>1073</v>
      </c>
      <c r="G228" s="211"/>
      <c r="H228" s="214">
        <v>32.088000000000001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164</v>
      </c>
      <c r="AU228" s="220" t="s">
        <v>85</v>
      </c>
      <c r="AV228" s="13" t="s">
        <v>85</v>
      </c>
      <c r="AW228" s="13" t="s">
        <v>31</v>
      </c>
      <c r="AX228" s="13" t="s">
        <v>75</v>
      </c>
      <c r="AY228" s="220" t="s">
        <v>154</v>
      </c>
    </row>
    <row r="229" spans="1:65" s="15" customFormat="1" ht="11.25">
      <c r="B229" s="231"/>
      <c r="C229" s="232"/>
      <c r="D229" s="205" t="s">
        <v>164</v>
      </c>
      <c r="E229" s="233" t="s">
        <v>1</v>
      </c>
      <c r="F229" s="234" t="s">
        <v>171</v>
      </c>
      <c r="G229" s="232"/>
      <c r="H229" s="235">
        <v>32.088000000000001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164</v>
      </c>
      <c r="AU229" s="241" t="s">
        <v>85</v>
      </c>
      <c r="AV229" s="15" t="s">
        <v>162</v>
      </c>
      <c r="AW229" s="15" t="s">
        <v>31</v>
      </c>
      <c r="AX229" s="15" t="s">
        <v>83</v>
      </c>
      <c r="AY229" s="241" t="s">
        <v>154</v>
      </c>
    </row>
    <row r="230" spans="1:65" s="2" customFormat="1" ht="16.5" customHeight="1">
      <c r="A230" s="34"/>
      <c r="B230" s="35"/>
      <c r="C230" s="242" t="s">
        <v>7</v>
      </c>
      <c r="D230" s="242" t="s">
        <v>239</v>
      </c>
      <c r="E230" s="243" t="s">
        <v>472</v>
      </c>
      <c r="F230" s="244" t="s">
        <v>473</v>
      </c>
      <c r="G230" s="245" t="s">
        <v>191</v>
      </c>
      <c r="H230" s="246">
        <v>3.1</v>
      </c>
      <c r="I230" s="247"/>
      <c r="J230" s="248">
        <f>ROUND(I230*H230,2)</f>
        <v>0</v>
      </c>
      <c r="K230" s="244" t="s">
        <v>1</v>
      </c>
      <c r="L230" s="39"/>
      <c r="M230" s="249" t="s">
        <v>1</v>
      </c>
      <c r="N230" s="250" t="s">
        <v>40</v>
      </c>
      <c r="O230" s="71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3" t="s">
        <v>409</v>
      </c>
      <c r="AT230" s="203" t="s">
        <v>239</v>
      </c>
      <c r="AU230" s="203" t="s">
        <v>85</v>
      </c>
      <c r="AY230" s="17" t="s">
        <v>154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7" t="s">
        <v>83</v>
      </c>
      <c r="BK230" s="204">
        <f>ROUND(I230*H230,2)</f>
        <v>0</v>
      </c>
      <c r="BL230" s="17" t="s">
        <v>409</v>
      </c>
      <c r="BM230" s="203" t="s">
        <v>1074</v>
      </c>
    </row>
    <row r="231" spans="1:65" s="2" customFormat="1" ht="58.5">
      <c r="A231" s="34"/>
      <c r="B231" s="35"/>
      <c r="C231" s="36"/>
      <c r="D231" s="205" t="s">
        <v>163</v>
      </c>
      <c r="E231" s="36"/>
      <c r="F231" s="206" t="s">
        <v>475</v>
      </c>
      <c r="G231" s="36"/>
      <c r="H231" s="36"/>
      <c r="I231" s="207"/>
      <c r="J231" s="36"/>
      <c r="K231" s="36"/>
      <c r="L231" s="39"/>
      <c r="M231" s="208"/>
      <c r="N231" s="209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163</v>
      </c>
      <c r="AU231" s="17" t="s">
        <v>85</v>
      </c>
    </row>
    <row r="232" spans="1:65" s="14" customFormat="1" ht="11.25">
      <c r="B232" s="221"/>
      <c r="C232" s="222"/>
      <c r="D232" s="205" t="s">
        <v>164</v>
      </c>
      <c r="E232" s="223" t="s">
        <v>1</v>
      </c>
      <c r="F232" s="224" t="s">
        <v>1022</v>
      </c>
      <c r="G232" s="222"/>
      <c r="H232" s="223" t="s">
        <v>1</v>
      </c>
      <c r="I232" s="225"/>
      <c r="J232" s="222"/>
      <c r="K232" s="222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164</v>
      </c>
      <c r="AU232" s="230" t="s">
        <v>85</v>
      </c>
      <c r="AV232" s="14" t="s">
        <v>83</v>
      </c>
      <c r="AW232" s="14" t="s">
        <v>31</v>
      </c>
      <c r="AX232" s="14" t="s">
        <v>75</v>
      </c>
      <c r="AY232" s="230" t="s">
        <v>154</v>
      </c>
    </row>
    <row r="233" spans="1:65" s="13" customFormat="1" ht="11.25">
      <c r="B233" s="210"/>
      <c r="C233" s="211"/>
      <c r="D233" s="205" t="s">
        <v>164</v>
      </c>
      <c r="E233" s="212" t="s">
        <v>1</v>
      </c>
      <c r="F233" s="213" t="s">
        <v>1071</v>
      </c>
      <c r="G233" s="211"/>
      <c r="H233" s="214">
        <v>3.1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164</v>
      </c>
      <c r="AU233" s="220" t="s">
        <v>85</v>
      </c>
      <c r="AV233" s="13" t="s">
        <v>85</v>
      </c>
      <c r="AW233" s="13" t="s">
        <v>31</v>
      </c>
      <c r="AX233" s="13" t="s">
        <v>75</v>
      </c>
      <c r="AY233" s="220" t="s">
        <v>154</v>
      </c>
    </row>
    <row r="234" spans="1:65" s="15" customFormat="1" ht="11.25">
      <c r="B234" s="231"/>
      <c r="C234" s="232"/>
      <c r="D234" s="205" t="s">
        <v>164</v>
      </c>
      <c r="E234" s="233" t="s">
        <v>1</v>
      </c>
      <c r="F234" s="234" t="s">
        <v>171</v>
      </c>
      <c r="G234" s="232"/>
      <c r="H234" s="235">
        <v>3.1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164</v>
      </c>
      <c r="AU234" s="241" t="s">
        <v>85</v>
      </c>
      <c r="AV234" s="15" t="s">
        <v>162</v>
      </c>
      <c r="AW234" s="15" t="s">
        <v>31</v>
      </c>
      <c r="AX234" s="15" t="s">
        <v>83</v>
      </c>
      <c r="AY234" s="241" t="s">
        <v>154</v>
      </c>
    </row>
    <row r="235" spans="1:65" s="12" customFormat="1" ht="22.9" customHeight="1">
      <c r="B235" s="175"/>
      <c r="C235" s="176"/>
      <c r="D235" s="177" t="s">
        <v>74</v>
      </c>
      <c r="E235" s="189" t="s">
        <v>114</v>
      </c>
      <c r="F235" s="189" t="s">
        <v>959</v>
      </c>
      <c r="G235" s="176"/>
      <c r="H235" s="176"/>
      <c r="I235" s="179"/>
      <c r="J235" s="190">
        <f>BK235</f>
        <v>0</v>
      </c>
      <c r="K235" s="176"/>
      <c r="L235" s="181"/>
      <c r="M235" s="182"/>
      <c r="N235" s="183"/>
      <c r="O235" s="183"/>
      <c r="P235" s="184">
        <f>SUM(P236:P240)</f>
        <v>0</v>
      </c>
      <c r="Q235" s="183"/>
      <c r="R235" s="184">
        <f>SUM(R236:R240)</f>
        <v>0</v>
      </c>
      <c r="S235" s="183"/>
      <c r="T235" s="185">
        <f>SUM(T236:T240)</f>
        <v>0</v>
      </c>
      <c r="AR235" s="186" t="s">
        <v>188</v>
      </c>
      <c r="AT235" s="187" t="s">
        <v>74</v>
      </c>
      <c r="AU235" s="187" t="s">
        <v>83</v>
      </c>
      <c r="AY235" s="186" t="s">
        <v>154</v>
      </c>
      <c r="BK235" s="188">
        <f>SUM(BK236:BK240)</f>
        <v>0</v>
      </c>
    </row>
    <row r="236" spans="1:65" s="2" customFormat="1" ht="24.2" customHeight="1">
      <c r="A236" s="34"/>
      <c r="B236" s="35"/>
      <c r="C236" s="242" t="s">
        <v>242</v>
      </c>
      <c r="D236" s="242" t="s">
        <v>239</v>
      </c>
      <c r="E236" s="243" t="s">
        <v>960</v>
      </c>
      <c r="F236" s="244" t="s">
        <v>961</v>
      </c>
      <c r="G236" s="245" t="s">
        <v>159</v>
      </c>
      <c r="H236" s="246">
        <v>1</v>
      </c>
      <c r="I236" s="247"/>
      <c r="J236" s="248">
        <f>ROUND(I236*H236,2)</f>
        <v>0</v>
      </c>
      <c r="K236" s="244" t="s">
        <v>160</v>
      </c>
      <c r="L236" s="39"/>
      <c r="M236" s="249" t="s">
        <v>1</v>
      </c>
      <c r="N236" s="250" t="s">
        <v>40</v>
      </c>
      <c r="O236" s="7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3" t="s">
        <v>162</v>
      </c>
      <c r="AT236" s="203" t="s">
        <v>239</v>
      </c>
      <c r="AU236" s="203" t="s">
        <v>85</v>
      </c>
      <c r="AY236" s="17" t="s">
        <v>154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7" t="s">
        <v>83</v>
      </c>
      <c r="BK236" s="204">
        <f>ROUND(I236*H236,2)</f>
        <v>0</v>
      </c>
      <c r="BL236" s="17" t="s">
        <v>162</v>
      </c>
      <c r="BM236" s="203" t="s">
        <v>306</v>
      </c>
    </row>
    <row r="237" spans="1:65" s="2" customFormat="1" ht="11.25">
      <c r="A237" s="34"/>
      <c r="B237" s="35"/>
      <c r="C237" s="36"/>
      <c r="D237" s="205" t="s">
        <v>163</v>
      </c>
      <c r="E237" s="36"/>
      <c r="F237" s="206" t="s">
        <v>961</v>
      </c>
      <c r="G237" s="36"/>
      <c r="H237" s="36"/>
      <c r="I237" s="207"/>
      <c r="J237" s="36"/>
      <c r="K237" s="36"/>
      <c r="L237" s="39"/>
      <c r="M237" s="208"/>
      <c r="N237" s="209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163</v>
      </c>
      <c r="AU237" s="17" t="s">
        <v>85</v>
      </c>
    </row>
    <row r="238" spans="1:65" s="14" customFormat="1" ht="22.5">
      <c r="B238" s="221"/>
      <c r="C238" s="222"/>
      <c r="D238" s="205" t="s">
        <v>164</v>
      </c>
      <c r="E238" s="223" t="s">
        <v>1</v>
      </c>
      <c r="F238" s="224" t="s">
        <v>1023</v>
      </c>
      <c r="G238" s="222"/>
      <c r="H238" s="223" t="s">
        <v>1</v>
      </c>
      <c r="I238" s="225"/>
      <c r="J238" s="222"/>
      <c r="K238" s="222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164</v>
      </c>
      <c r="AU238" s="230" t="s">
        <v>85</v>
      </c>
      <c r="AV238" s="14" t="s">
        <v>83</v>
      </c>
      <c r="AW238" s="14" t="s">
        <v>31</v>
      </c>
      <c r="AX238" s="14" t="s">
        <v>75</v>
      </c>
      <c r="AY238" s="230" t="s">
        <v>154</v>
      </c>
    </row>
    <row r="239" spans="1:65" s="13" customFormat="1" ht="11.25">
      <c r="B239" s="210"/>
      <c r="C239" s="211"/>
      <c r="D239" s="205" t="s">
        <v>164</v>
      </c>
      <c r="E239" s="212" t="s">
        <v>1</v>
      </c>
      <c r="F239" s="213" t="s">
        <v>83</v>
      </c>
      <c r="G239" s="211"/>
      <c r="H239" s="214">
        <v>1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164</v>
      </c>
      <c r="AU239" s="220" t="s">
        <v>85</v>
      </c>
      <c r="AV239" s="13" t="s">
        <v>85</v>
      </c>
      <c r="AW239" s="13" t="s">
        <v>31</v>
      </c>
      <c r="AX239" s="13" t="s">
        <v>75</v>
      </c>
      <c r="AY239" s="220" t="s">
        <v>154</v>
      </c>
    </row>
    <row r="240" spans="1:65" s="15" customFormat="1" ht="11.25">
      <c r="B240" s="231"/>
      <c r="C240" s="232"/>
      <c r="D240" s="205" t="s">
        <v>164</v>
      </c>
      <c r="E240" s="233" t="s">
        <v>1</v>
      </c>
      <c r="F240" s="234" t="s">
        <v>171</v>
      </c>
      <c r="G240" s="232"/>
      <c r="H240" s="235">
        <v>1</v>
      </c>
      <c r="I240" s="236"/>
      <c r="J240" s="232"/>
      <c r="K240" s="232"/>
      <c r="L240" s="237"/>
      <c r="M240" s="252"/>
      <c r="N240" s="253"/>
      <c r="O240" s="253"/>
      <c r="P240" s="253"/>
      <c r="Q240" s="253"/>
      <c r="R240" s="253"/>
      <c r="S240" s="253"/>
      <c r="T240" s="254"/>
      <c r="AT240" s="241" t="s">
        <v>164</v>
      </c>
      <c r="AU240" s="241" t="s">
        <v>85</v>
      </c>
      <c r="AV240" s="15" t="s">
        <v>162</v>
      </c>
      <c r="AW240" s="15" t="s">
        <v>31</v>
      </c>
      <c r="AX240" s="15" t="s">
        <v>83</v>
      </c>
      <c r="AY240" s="241" t="s">
        <v>154</v>
      </c>
    </row>
    <row r="241" spans="1:31" s="2" customFormat="1" ht="6.95" customHeight="1">
      <c r="A241" s="34"/>
      <c r="B241" s="54"/>
      <c r="C241" s="55"/>
      <c r="D241" s="55"/>
      <c r="E241" s="55"/>
      <c r="F241" s="55"/>
      <c r="G241" s="55"/>
      <c r="H241" s="55"/>
      <c r="I241" s="55"/>
      <c r="J241" s="55"/>
      <c r="K241" s="55"/>
      <c r="L241" s="39"/>
      <c r="M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</row>
  </sheetData>
  <sheetProtection algorithmName="SHA-512" hashValue="fsoHYDKVWO5qy0ghxMrvPMsB8ddUgRAG+GgwxuhWXDgVDShwgonElNks0daHOIzZaVrutCyF9mm7h7F1BH3gjw==" saltValue="YqeWPIcJJeQJfOG44D7JePVSpRFtYtHqtiefohi2T4LkdnwEktBWIHbcXWnMO3euAnLjAcuo86d33/lODcIEHg==" spinCount="100000" sheet="1" objects="1" scenarios="1" formatColumns="0" formatRows="0" autoFilter="0"/>
  <autoFilter ref="C120:K24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SO 01 - Beroun Závodí - H...</vt:lpstr>
      <vt:lpstr>SO 02 - žst. Beroun Závodí</vt:lpstr>
      <vt:lpstr>SO 03 - žst. Hýskov</vt:lpstr>
      <vt:lpstr>SO 04 - P2314</vt:lpstr>
      <vt:lpstr>SO 05 - P2315</vt:lpstr>
      <vt:lpstr>SO 06 - P2316</vt:lpstr>
      <vt:lpstr>SO 07 - P2317</vt:lpstr>
      <vt:lpstr>SO 08 - P2318</vt:lpstr>
      <vt:lpstr>SO 09 - Zabezpečovací zař...</vt:lpstr>
      <vt:lpstr>SO 10 - Výřez vegetace</vt:lpstr>
      <vt:lpstr>SO 11 - VRN</vt:lpstr>
      <vt:lpstr>PS 01 - Beroun Závodí - z...</vt:lpstr>
      <vt:lpstr>PS 02 - Beroun Závodí - s...</vt:lpstr>
      <vt:lpstr>'PS 01 - Beroun Závodí - z...'!Názvy_tisku</vt:lpstr>
      <vt:lpstr>'PS 02 - Beroun Závodí - s...'!Názvy_tisku</vt:lpstr>
      <vt:lpstr>'Rekapitulace stavby'!Názvy_tisku</vt:lpstr>
      <vt:lpstr>'SO 01 - Beroun Závodí - H...'!Názvy_tisku</vt:lpstr>
      <vt:lpstr>'SO 02 - žst. Beroun Závodí'!Názvy_tisku</vt:lpstr>
      <vt:lpstr>'SO 03 - žst. Hýskov'!Názvy_tisku</vt:lpstr>
      <vt:lpstr>'SO 04 - P2314'!Názvy_tisku</vt:lpstr>
      <vt:lpstr>'SO 05 - P2315'!Názvy_tisku</vt:lpstr>
      <vt:lpstr>'SO 06 - P2316'!Názvy_tisku</vt:lpstr>
      <vt:lpstr>'SO 07 - P2317'!Názvy_tisku</vt:lpstr>
      <vt:lpstr>'SO 08 - P2318'!Názvy_tisku</vt:lpstr>
      <vt:lpstr>'SO 09 - Zabezpečovací zař...'!Názvy_tisku</vt:lpstr>
      <vt:lpstr>'SO 10 - Výřez vegetace'!Názvy_tisku</vt:lpstr>
      <vt:lpstr>'SO 11 - VRN'!Názvy_tisku</vt:lpstr>
      <vt:lpstr>'PS 01 - Beroun Závodí - z...'!Oblast_tisku</vt:lpstr>
      <vt:lpstr>'PS 02 - Beroun Závodí - s...'!Oblast_tisku</vt:lpstr>
      <vt:lpstr>'Rekapitulace stavby'!Oblast_tisku</vt:lpstr>
      <vt:lpstr>'SO 01 - Beroun Závodí - H...'!Oblast_tisku</vt:lpstr>
      <vt:lpstr>'SO 02 - žst. Beroun Závodí'!Oblast_tisku</vt:lpstr>
      <vt:lpstr>'SO 03 - žst. Hýskov'!Oblast_tisku</vt:lpstr>
      <vt:lpstr>'SO 04 - P2314'!Oblast_tisku</vt:lpstr>
      <vt:lpstr>'SO 05 - P2315'!Oblast_tisku</vt:lpstr>
      <vt:lpstr>'SO 06 - P2316'!Oblast_tisku</vt:lpstr>
      <vt:lpstr>'SO 07 - P2317'!Oblast_tisku</vt:lpstr>
      <vt:lpstr>'SO 08 - P2318'!Oblast_tisku</vt:lpstr>
      <vt:lpstr>'SO 09 - Zabezpečovací zař...'!Oblast_tisku</vt:lpstr>
      <vt:lpstr>'SO 10 - Výřez vegetace'!Oblast_tisku</vt:lpstr>
      <vt:lpstr>'SO 11 -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 Lukáš</dc:creator>
  <cp:lastModifiedBy>Kot Lukáš</cp:lastModifiedBy>
  <dcterms:created xsi:type="dcterms:W3CDTF">2021-07-20T09:01:04Z</dcterms:created>
  <dcterms:modified xsi:type="dcterms:W3CDTF">2021-07-20T09:05:54Z</dcterms:modified>
</cp:coreProperties>
</file>